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.kyllingstad\ai-konsulent-nettside\public\eksempler\excel\"/>
    </mc:Choice>
  </mc:AlternateContent>
  <xr:revisionPtr revIDLastSave="0" documentId="13_ncr:1_{572E2C09-6F15-472D-92B5-F0C3CE1D7F50}" xr6:coauthVersionLast="47" xr6:coauthVersionMax="47" xr10:uidLastSave="{00000000-0000-0000-0000-000000000000}"/>
  <bookViews>
    <workbookView xWindow="-30555" yWindow="0" windowWidth="30465" windowHeight="20985" firstSheet="3" activeTab="11" xr2:uid="{00000000-000D-0000-FFFF-FFFF00000000}"/>
  </bookViews>
  <sheets>
    <sheet name="Start" sheetId="1" r:id="rId1"/>
    <sheet name="Dashboard" sheetId="12" r:id="rId2"/>
    <sheet name="Kunder" sheetId="3" r:id="rId3"/>
    <sheet name="Prosjekter" sheetId="4" r:id="rId4"/>
    <sheet name="Timer" sheetId="5" r:id="rId5"/>
    <sheet name="Materialer" sheetId="6" r:id="rId6"/>
    <sheet name="Andre kostnader" sheetId="7" r:id="rId7"/>
    <sheet name="Faktura" sheetId="8" r:id="rId8"/>
    <sheet name="Analyse prosjekt" sheetId="9" r:id="rId9"/>
    <sheet name="Analyse kunde" sheetId="10" r:id="rId10"/>
    <sheet name="Analyse oppdragstype" sheetId="11" r:id="rId11"/>
    <sheet name="Innstillinger" sheetId="2" r:id="rId12"/>
  </sheets>
  <definedNames>
    <definedName name="_xlnm._FilterDatabase" localSheetId="6" hidden="1">'Andre kostnader'!$A$3:$F$200</definedName>
    <definedName name="_xlnm._FilterDatabase" localSheetId="7" hidden="1">Faktura!$A$2:$J$299</definedName>
    <definedName name="_xlnm._FilterDatabase" localSheetId="2" hidden="1">Kunder!$A$3:$G$120</definedName>
    <definedName name="_xlnm._FilterDatabase" localSheetId="5" hidden="1">Materialer!$A$2:$J$399</definedName>
    <definedName name="_xlnm._FilterDatabase" localSheetId="3" hidden="1">Prosjekter!$A$2:$L$199</definedName>
    <definedName name="_xlnm._FilterDatabase" localSheetId="4" hidden="1">Timer!$A$2:$I$499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2" l="1"/>
  <c r="B2" i="12"/>
  <c r="A18" i="11"/>
  <c r="B18" i="11" s="1"/>
  <c r="A17" i="11"/>
  <c r="F17" i="11" s="1"/>
  <c r="A16" i="11"/>
  <c r="D16" i="11" s="1"/>
  <c r="A15" i="11"/>
  <c r="D15" i="11" s="1"/>
  <c r="A14" i="11"/>
  <c r="K14" i="11" s="1"/>
  <c r="A13" i="11"/>
  <c r="I13" i="11" s="1"/>
  <c r="A12" i="11"/>
  <c r="K12" i="11" s="1"/>
  <c r="A11" i="11"/>
  <c r="J11" i="11" s="1"/>
  <c r="A10" i="11"/>
  <c r="K10" i="11" s="1"/>
  <c r="A9" i="11"/>
  <c r="A8" i="11"/>
  <c r="A7" i="11"/>
  <c r="A6" i="11"/>
  <c r="A5" i="11"/>
  <c r="A4" i="11"/>
  <c r="I55" i="10"/>
  <c r="H55" i="10"/>
  <c r="C55" i="10"/>
  <c r="B55" i="10"/>
  <c r="A55" i="10"/>
  <c r="J54" i="10"/>
  <c r="I54" i="10"/>
  <c r="G54" i="10"/>
  <c r="D54" i="10"/>
  <c r="C54" i="10"/>
  <c r="B54" i="10"/>
  <c r="A54" i="10"/>
  <c r="H54" i="10" s="1"/>
  <c r="H53" i="10"/>
  <c r="A53" i="10"/>
  <c r="G52" i="10"/>
  <c r="E52" i="10"/>
  <c r="B52" i="10"/>
  <c r="A52" i="10"/>
  <c r="J51" i="10"/>
  <c r="F51" i="10"/>
  <c r="E51" i="10"/>
  <c r="C51" i="10"/>
  <c r="A51" i="10"/>
  <c r="J50" i="10"/>
  <c r="I50" i="10"/>
  <c r="H50" i="10"/>
  <c r="G50" i="10"/>
  <c r="F50" i="10"/>
  <c r="E50" i="10"/>
  <c r="C50" i="10"/>
  <c r="A50" i="10"/>
  <c r="D50" i="10" s="1"/>
  <c r="H49" i="10"/>
  <c r="G49" i="10"/>
  <c r="E49" i="10"/>
  <c r="B49" i="10"/>
  <c r="A49" i="10"/>
  <c r="A48" i="10"/>
  <c r="G47" i="10"/>
  <c r="F47" i="10"/>
  <c r="A47" i="10"/>
  <c r="H46" i="10"/>
  <c r="A46" i="10"/>
  <c r="A45" i="10"/>
  <c r="I45" i="10" s="1"/>
  <c r="J44" i="10"/>
  <c r="I44" i="10"/>
  <c r="H44" i="10"/>
  <c r="G44" i="10"/>
  <c r="B44" i="10"/>
  <c r="A44" i="10"/>
  <c r="J43" i="10"/>
  <c r="I43" i="10"/>
  <c r="E43" i="10"/>
  <c r="D43" i="10"/>
  <c r="A43" i="10"/>
  <c r="J42" i="10"/>
  <c r="I42" i="10"/>
  <c r="H42" i="10"/>
  <c r="G42" i="10"/>
  <c r="F42" i="10"/>
  <c r="E42" i="10"/>
  <c r="D42" i="10"/>
  <c r="C42" i="10"/>
  <c r="A42" i="10"/>
  <c r="B42" i="10" s="1"/>
  <c r="J41" i="10"/>
  <c r="I41" i="10"/>
  <c r="E41" i="10"/>
  <c r="C41" i="10"/>
  <c r="A41" i="10"/>
  <c r="J40" i="10"/>
  <c r="I40" i="10"/>
  <c r="H40" i="10"/>
  <c r="G40" i="10"/>
  <c r="F40" i="10"/>
  <c r="D40" i="10"/>
  <c r="A40" i="10"/>
  <c r="F39" i="10"/>
  <c r="E39" i="10"/>
  <c r="C39" i="10"/>
  <c r="A39" i="10"/>
  <c r="J38" i="10"/>
  <c r="F38" i="10"/>
  <c r="E38" i="10"/>
  <c r="D38" i="10"/>
  <c r="C38" i="10"/>
  <c r="B38" i="10"/>
  <c r="A38" i="10"/>
  <c r="J37" i="10"/>
  <c r="I37" i="10"/>
  <c r="H37" i="10"/>
  <c r="G37" i="10"/>
  <c r="F37" i="10"/>
  <c r="E37" i="10"/>
  <c r="A37" i="10"/>
  <c r="I36" i="10"/>
  <c r="G36" i="10"/>
  <c r="F36" i="10"/>
  <c r="E36" i="10"/>
  <c r="C36" i="10"/>
  <c r="B36" i="10"/>
  <c r="A36" i="10"/>
  <c r="A35" i="10"/>
  <c r="F34" i="10"/>
  <c r="E34" i="10"/>
  <c r="D34" i="10"/>
  <c r="C34" i="10"/>
  <c r="B34" i="10"/>
  <c r="A34" i="10"/>
  <c r="I33" i="10"/>
  <c r="H33" i="10"/>
  <c r="G33" i="10"/>
  <c r="E33" i="10"/>
  <c r="B33" i="10"/>
  <c r="A33" i="10"/>
  <c r="A32" i="10"/>
  <c r="J31" i="10"/>
  <c r="I31" i="10"/>
  <c r="H31" i="10"/>
  <c r="G31" i="10"/>
  <c r="E31" i="10"/>
  <c r="D31" i="10"/>
  <c r="B31" i="10"/>
  <c r="A31" i="10"/>
  <c r="I30" i="10"/>
  <c r="H30" i="10"/>
  <c r="C30" i="10"/>
  <c r="A30" i="10"/>
  <c r="A29" i="10"/>
  <c r="J28" i="10"/>
  <c r="G28" i="10"/>
  <c r="E28" i="10"/>
  <c r="C28" i="10"/>
  <c r="A28" i="10"/>
  <c r="A27" i="10"/>
  <c r="I26" i="10"/>
  <c r="G26" i="10"/>
  <c r="D26" i="10"/>
  <c r="C26" i="10"/>
  <c r="A26" i="10"/>
  <c r="I25" i="10"/>
  <c r="H25" i="10"/>
  <c r="G25" i="10"/>
  <c r="F25" i="10"/>
  <c r="E25" i="10"/>
  <c r="D25" i="10"/>
  <c r="C25" i="10"/>
  <c r="A25" i="10"/>
  <c r="J25" i="10" s="1"/>
  <c r="H24" i="10"/>
  <c r="G24" i="10"/>
  <c r="E24" i="10"/>
  <c r="C24" i="10"/>
  <c r="B24" i="10"/>
  <c r="A24" i="10"/>
  <c r="I23" i="10"/>
  <c r="G23" i="10"/>
  <c r="F23" i="10"/>
  <c r="E23" i="10"/>
  <c r="D23" i="10"/>
  <c r="C23" i="10"/>
  <c r="B23" i="10"/>
  <c r="A23" i="10"/>
  <c r="J22" i="10"/>
  <c r="I22" i="10"/>
  <c r="D22" i="10"/>
  <c r="A22" i="10"/>
  <c r="A21" i="10"/>
  <c r="I20" i="10"/>
  <c r="A20" i="10"/>
  <c r="J19" i="10"/>
  <c r="I19" i="10"/>
  <c r="H19" i="10"/>
  <c r="B19" i="10"/>
  <c r="A19" i="10"/>
  <c r="J18" i="10"/>
  <c r="I18" i="10"/>
  <c r="H18" i="10"/>
  <c r="G18" i="10"/>
  <c r="F18" i="10"/>
  <c r="D18" i="10"/>
  <c r="C18" i="10"/>
  <c r="B18" i="10"/>
  <c r="A18" i="10"/>
  <c r="E18" i="10" s="1"/>
  <c r="I17" i="10"/>
  <c r="A17" i="10"/>
  <c r="I16" i="10"/>
  <c r="E16" i="10"/>
  <c r="C16" i="10"/>
  <c r="B16" i="10"/>
  <c r="A16" i="10"/>
  <c r="A15" i="10"/>
  <c r="D14" i="10"/>
  <c r="C14" i="10"/>
  <c r="A14" i="10"/>
  <c r="D13" i="10"/>
  <c r="C13" i="10"/>
  <c r="A13" i="10"/>
  <c r="B13" i="10" s="1"/>
  <c r="A12" i="10"/>
  <c r="B11" i="10"/>
  <c r="A11" i="10"/>
  <c r="D10" i="10"/>
  <c r="C10" i="10"/>
  <c r="B10" i="10"/>
  <c r="A10" i="10"/>
  <c r="B9" i="10"/>
  <c r="A9" i="10"/>
  <c r="A8" i="10"/>
  <c r="C7" i="10"/>
  <c r="B7" i="10"/>
  <c r="A7" i="10"/>
  <c r="A6" i="10"/>
  <c r="A203" i="9"/>
  <c r="A202" i="9"/>
  <c r="A201" i="9"/>
  <c r="D201" i="9" s="1"/>
  <c r="A200" i="9"/>
  <c r="T200" i="9" s="1"/>
  <c r="A199" i="9"/>
  <c r="A198" i="9"/>
  <c r="K198" i="9" s="1"/>
  <c r="A197" i="9"/>
  <c r="A196" i="9"/>
  <c r="A195" i="9"/>
  <c r="A194" i="9"/>
  <c r="N194" i="9" s="1"/>
  <c r="A193" i="9"/>
  <c r="M193" i="9" s="1"/>
  <c r="R192" i="9"/>
  <c r="A192" i="9"/>
  <c r="Q192" i="9" s="1"/>
  <c r="A191" i="9"/>
  <c r="R191" i="9" s="1"/>
  <c r="A190" i="9"/>
  <c r="N190" i="9" s="1"/>
  <c r="A189" i="9"/>
  <c r="O189" i="9" s="1"/>
  <c r="A188" i="9"/>
  <c r="B188" i="9" s="1"/>
  <c r="A187" i="9"/>
  <c r="A186" i="9"/>
  <c r="O186" i="9" s="1"/>
  <c r="A185" i="9"/>
  <c r="A184" i="9"/>
  <c r="A183" i="9"/>
  <c r="A182" i="9"/>
  <c r="A181" i="9"/>
  <c r="A180" i="9"/>
  <c r="Q180" i="9" s="1"/>
  <c r="A179" i="9"/>
  <c r="A178" i="9"/>
  <c r="C178" i="9" s="1"/>
  <c r="A177" i="9"/>
  <c r="H177" i="9" s="1"/>
  <c r="A176" i="9"/>
  <c r="G176" i="9" s="1"/>
  <c r="A175" i="9"/>
  <c r="A174" i="9"/>
  <c r="F174" i="9" s="1"/>
  <c r="T173" i="9"/>
  <c r="M173" i="9"/>
  <c r="K173" i="9"/>
  <c r="J173" i="9"/>
  <c r="I173" i="9"/>
  <c r="E173" i="9"/>
  <c r="A173" i="9"/>
  <c r="B173" i="9" s="1"/>
  <c r="A172" i="9"/>
  <c r="Q171" i="9"/>
  <c r="K171" i="9"/>
  <c r="J171" i="9"/>
  <c r="A171" i="9"/>
  <c r="H171" i="9" s="1"/>
  <c r="A170" i="9"/>
  <c r="A169" i="9"/>
  <c r="A168" i="9"/>
  <c r="T167" i="9"/>
  <c r="N167" i="9"/>
  <c r="A167" i="9"/>
  <c r="K167" i="9" s="1"/>
  <c r="A166" i="9"/>
  <c r="E166" i="9" s="1"/>
  <c r="A165" i="9"/>
  <c r="A164" i="9"/>
  <c r="A163" i="9"/>
  <c r="G163" i="9" s="1"/>
  <c r="A162" i="9"/>
  <c r="A161" i="9"/>
  <c r="R161" i="9" s="1"/>
  <c r="A160" i="9"/>
  <c r="K160" i="9" s="1"/>
  <c r="A159" i="9"/>
  <c r="I159" i="9" s="1"/>
  <c r="S158" i="9"/>
  <c r="Q158" i="9"/>
  <c r="P158" i="9"/>
  <c r="M158" i="9"/>
  <c r="L158" i="9"/>
  <c r="K158" i="9"/>
  <c r="E158" i="9"/>
  <c r="D158" i="9"/>
  <c r="C158" i="9"/>
  <c r="A158" i="9"/>
  <c r="B158" i="9" s="1"/>
  <c r="A157" i="9"/>
  <c r="E157" i="9" s="1"/>
  <c r="A156" i="9"/>
  <c r="A155" i="9"/>
  <c r="T155" i="9" s="1"/>
  <c r="A154" i="9"/>
  <c r="R154" i="9" s="1"/>
  <c r="A153" i="9"/>
  <c r="A152" i="9"/>
  <c r="P152" i="9" s="1"/>
  <c r="A151" i="9"/>
  <c r="A150" i="9"/>
  <c r="L150" i="9" s="1"/>
  <c r="A149" i="9"/>
  <c r="N149" i="9" s="1"/>
  <c r="A148" i="9"/>
  <c r="N148" i="9" s="1"/>
  <c r="A147" i="9"/>
  <c r="L147" i="9" s="1"/>
  <c r="A146" i="9"/>
  <c r="N146" i="9" s="1"/>
  <c r="A145" i="9"/>
  <c r="A144" i="9"/>
  <c r="L144" i="9" s="1"/>
  <c r="A143" i="9"/>
  <c r="I143" i="9" s="1"/>
  <c r="A142" i="9"/>
  <c r="R142" i="9" s="1"/>
  <c r="A141" i="9"/>
  <c r="M141" i="9" s="1"/>
  <c r="A140" i="9"/>
  <c r="M140" i="9" s="1"/>
  <c r="A139" i="9"/>
  <c r="R139" i="9" s="1"/>
  <c r="A138" i="9"/>
  <c r="S138" i="9" s="1"/>
  <c r="S137" i="9"/>
  <c r="A137" i="9"/>
  <c r="O137" i="9" s="1"/>
  <c r="A136" i="9"/>
  <c r="H136" i="9" s="1"/>
  <c r="A135" i="9"/>
  <c r="M135" i="9" s="1"/>
  <c r="A134" i="9"/>
  <c r="T134" i="9" s="1"/>
  <c r="A133" i="9"/>
  <c r="J133" i="9" s="1"/>
  <c r="A132" i="9"/>
  <c r="Q132" i="9" s="1"/>
  <c r="A131" i="9"/>
  <c r="A130" i="9"/>
  <c r="Q130" i="9" s="1"/>
  <c r="A129" i="9"/>
  <c r="R129" i="9" s="1"/>
  <c r="A128" i="9"/>
  <c r="P128" i="9" s="1"/>
  <c r="A127" i="9"/>
  <c r="L127" i="9" s="1"/>
  <c r="A126" i="9"/>
  <c r="A125" i="9"/>
  <c r="P125" i="9" s="1"/>
  <c r="T124" i="9"/>
  <c r="A124" i="9"/>
  <c r="F124" i="9" s="1"/>
  <c r="Q123" i="9"/>
  <c r="P123" i="9"/>
  <c r="I123" i="9"/>
  <c r="A123" i="9"/>
  <c r="H123" i="9" s="1"/>
  <c r="A122" i="9"/>
  <c r="A121" i="9"/>
  <c r="A120" i="9"/>
  <c r="R120" i="9" s="1"/>
  <c r="A119" i="9"/>
  <c r="D119" i="9" s="1"/>
  <c r="A118" i="9"/>
  <c r="A117" i="9"/>
  <c r="A116" i="9"/>
  <c r="A115" i="9"/>
  <c r="S115" i="9" s="1"/>
  <c r="A114" i="9"/>
  <c r="A113" i="9"/>
  <c r="A112" i="9"/>
  <c r="L112" i="9" s="1"/>
  <c r="A111" i="9"/>
  <c r="K111" i="9" s="1"/>
  <c r="T110" i="9"/>
  <c r="Q110" i="9"/>
  <c r="P110" i="9"/>
  <c r="D110" i="9"/>
  <c r="B110" i="9"/>
  <c r="A110" i="9"/>
  <c r="E110" i="9" s="1"/>
  <c r="A109" i="9"/>
  <c r="A108" i="9"/>
  <c r="Q108" i="9" s="1"/>
  <c r="A107" i="9"/>
  <c r="S107" i="9" s="1"/>
  <c r="A106" i="9"/>
  <c r="A105" i="9"/>
  <c r="A104" i="9"/>
  <c r="A103" i="9"/>
  <c r="A102" i="9"/>
  <c r="A101" i="9"/>
  <c r="H101" i="9" s="1"/>
  <c r="A100" i="9"/>
  <c r="A99" i="9"/>
  <c r="T99" i="9" s="1"/>
  <c r="A98" i="9"/>
  <c r="S97" i="9"/>
  <c r="A97" i="9"/>
  <c r="T97" i="9" s="1"/>
  <c r="A96" i="9"/>
  <c r="H96" i="9" s="1"/>
  <c r="A95" i="9"/>
  <c r="K95" i="9" s="1"/>
  <c r="A94" i="9"/>
  <c r="M94" i="9" s="1"/>
  <c r="A93" i="9"/>
  <c r="H93" i="9" s="1"/>
  <c r="A92" i="9"/>
  <c r="G92" i="9" s="1"/>
  <c r="T91" i="9"/>
  <c r="S91" i="9"/>
  <c r="O91" i="9"/>
  <c r="K91" i="9"/>
  <c r="A91" i="9"/>
  <c r="H91" i="9" s="1"/>
  <c r="A90" i="9"/>
  <c r="L90" i="9" s="1"/>
  <c r="A89" i="9"/>
  <c r="A88" i="9"/>
  <c r="A87" i="9"/>
  <c r="L87" i="9" s="1"/>
  <c r="A86" i="9"/>
  <c r="A85" i="9"/>
  <c r="S85" i="9" s="1"/>
  <c r="A84" i="9"/>
  <c r="S84" i="9" s="1"/>
  <c r="A83" i="9"/>
  <c r="T82" i="9"/>
  <c r="R82" i="9"/>
  <c r="A82" i="9"/>
  <c r="I82" i="9" s="1"/>
  <c r="A81" i="9"/>
  <c r="P81" i="9" s="1"/>
  <c r="A80" i="9"/>
  <c r="A79" i="9"/>
  <c r="K78" i="9"/>
  <c r="J78" i="9"/>
  <c r="H78" i="9"/>
  <c r="A78" i="9"/>
  <c r="F78" i="9" s="1"/>
  <c r="A77" i="9"/>
  <c r="T76" i="9"/>
  <c r="S76" i="9"/>
  <c r="R76" i="9"/>
  <c r="M76" i="9"/>
  <c r="A76" i="9"/>
  <c r="B76" i="9" s="1"/>
  <c r="A75" i="9"/>
  <c r="I75" i="9" s="1"/>
  <c r="A74" i="9"/>
  <c r="A73" i="9"/>
  <c r="A72" i="9"/>
  <c r="A71" i="9"/>
  <c r="A70" i="9"/>
  <c r="H70" i="9" s="1"/>
  <c r="A69" i="9"/>
  <c r="A68" i="9"/>
  <c r="Q68" i="9" s="1"/>
  <c r="A67" i="9"/>
  <c r="J67" i="9" s="1"/>
  <c r="A66" i="9"/>
  <c r="A65" i="9"/>
  <c r="A64" i="9"/>
  <c r="M64" i="9" s="1"/>
  <c r="A63" i="9"/>
  <c r="A62" i="9"/>
  <c r="A61" i="9"/>
  <c r="A60" i="9"/>
  <c r="A59" i="9"/>
  <c r="C59" i="9" s="1"/>
  <c r="T58" i="9"/>
  <c r="S58" i="9"/>
  <c r="P58" i="9"/>
  <c r="L58" i="9"/>
  <c r="A58" i="9"/>
  <c r="N58" i="9" s="1"/>
  <c r="G57" i="9"/>
  <c r="D57" i="9"/>
  <c r="C57" i="9"/>
  <c r="A57" i="9"/>
  <c r="A56" i="9"/>
  <c r="A55" i="9"/>
  <c r="A54" i="9"/>
  <c r="N54" i="9" s="1"/>
  <c r="A53" i="9"/>
  <c r="R53" i="9" s="1"/>
  <c r="A52" i="9"/>
  <c r="A51" i="9"/>
  <c r="Q51" i="9" s="1"/>
  <c r="A50" i="9"/>
  <c r="A49" i="9"/>
  <c r="M49" i="9" s="1"/>
  <c r="A48" i="9"/>
  <c r="A47" i="9"/>
  <c r="K47" i="9" s="1"/>
  <c r="A46" i="9"/>
  <c r="N46" i="9" s="1"/>
  <c r="A45" i="9"/>
  <c r="S45" i="9" s="1"/>
  <c r="A44" i="9"/>
  <c r="T44" i="9" s="1"/>
  <c r="A43" i="9"/>
  <c r="A42" i="9"/>
  <c r="R42" i="9" s="1"/>
  <c r="A41" i="9"/>
  <c r="R41" i="9" s="1"/>
  <c r="A40" i="9"/>
  <c r="A39" i="9"/>
  <c r="Q39" i="9" s="1"/>
  <c r="A38" i="9"/>
  <c r="S38" i="9" s="1"/>
  <c r="A37" i="9"/>
  <c r="H37" i="9" s="1"/>
  <c r="A36" i="9"/>
  <c r="L36" i="9" s="1"/>
  <c r="A35" i="9"/>
  <c r="A34" i="9"/>
  <c r="A33" i="9"/>
  <c r="Q33" i="9" s="1"/>
  <c r="A32" i="9"/>
  <c r="T32" i="9" s="1"/>
  <c r="A31" i="9"/>
  <c r="A30" i="9"/>
  <c r="A29" i="9"/>
  <c r="A28" i="9"/>
  <c r="A27" i="9"/>
  <c r="R27" i="9" s="1"/>
  <c r="A26" i="9"/>
  <c r="A25" i="9"/>
  <c r="Q25" i="9" s="1"/>
  <c r="A24" i="9"/>
  <c r="E24" i="9" s="1"/>
  <c r="A23" i="9"/>
  <c r="A22" i="9"/>
  <c r="I22" i="9" s="1"/>
  <c r="A21" i="9"/>
  <c r="H21" i="9" s="1"/>
  <c r="A20" i="9"/>
  <c r="A19" i="9"/>
  <c r="A18" i="9"/>
  <c r="A17" i="9"/>
  <c r="G17" i="9" s="1"/>
  <c r="A16" i="9"/>
  <c r="G16" i="9" s="1"/>
  <c r="A15" i="9"/>
  <c r="E15" i="9" s="1"/>
  <c r="A14" i="9"/>
  <c r="A13" i="9"/>
  <c r="A12" i="9"/>
  <c r="F12" i="9" s="1"/>
  <c r="A11" i="9"/>
  <c r="M11" i="9" s="1"/>
  <c r="G10" i="9"/>
  <c r="A10" i="9"/>
  <c r="A9" i="9"/>
  <c r="G9" i="9" s="1"/>
  <c r="A8" i="9"/>
  <c r="M8" i="9" s="1"/>
  <c r="A7" i="9"/>
  <c r="I7" i="9" s="1"/>
  <c r="A6" i="9"/>
  <c r="G6" i="9" s="1"/>
  <c r="A5" i="9"/>
  <c r="A4" i="9"/>
  <c r="F299" i="8"/>
  <c r="G299" i="8" s="1"/>
  <c r="F298" i="8"/>
  <c r="G298" i="8" s="1"/>
  <c r="F297" i="8"/>
  <c r="G297" i="8" s="1"/>
  <c r="F296" i="8"/>
  <c r="G296" i="8" s="1"/>
  <c r="F295" i="8"/>
  <c r="G295" i="8" s="1"/>
  <c r="F294" i="8"/>
  <c r="G294" i="8" s="1"/>
  <c r="F293" i="8"/>
  <c r="G293" i="8" s="1"/>
  <c r="F292" i="8"/>
  <c r="G292" i="8" s="1"/>
  <c r="F291" i="8"/>
  <c r="G291" i="8" s="1"/>
  <c r="F290" i="8"/>
  <c r="G290" i="8" s="1"/>
  <c r="F289" i="8"/>
  <c r="G289" i="8" s="1"/>
  <c r="F288" i="8"/>
  <c r="G288" i="8" s="1"/>
  <c r="F287" i="8"/>
  <c r="G287" i="8" s="1"/>
  <c r="F286" i="8"/>
  <c r="G286" i="8" s="1"/>
  <c r="F285" i="8"/>
  <c r="G285" i="8" s="1"/>
  <c r="F284" i="8"/>
  <c r="G284" i="8" s="1"/>
  <c r="F283" i="8"/>
  <c r="G283" i="8" s="1"/>
  <c r="F282" i="8"/>
  <c r="G282" i="8" s="1"/>
  <c r="F281" i="8"/>
  <c r="G281" i="8" s="1"/>
  <c r="G280" i="8"/>
  <c r="F280" i="8"/>
  <c r="F279" i="8"/>
  <c r="G279" i="8" s="1"/>
  <c r="G278" i="8"/>
  <c r="F278" i="8"/>
  <c r="F277" i="8"/>
  <c r="G277" i="8" s="1"/>
  <c r="F276" i="8"/>
  <c r="G276" i="8" s="1"/>
  <c r="F275" i="8"/>
  <c r="G275" i="8" s="1"/>
  <c r="F274" i="8"/>
  <c r="G274" i="8" s="1"/>
  <c r="F273" i="8"/>
  <c r="G273" i="8" s="1"/>
  <c r="F272" i="8"/>
  <c r="G272" i="8" s="1"/>
  <c r="F271" i="8"/>
  <c r="G271" i="8" s="1"/>
  <c r="F270" i="8"/>
  <c r="G270" i="8" s="1"/>
  <c r="F269" i="8"/>
  <c r="G269" i="8" s="1"/>
  <c r="F268" i="8"/>
  <c r="G268" i="8" s="1"/>
  <c r="F267" i="8"/>
  <c r="G267" i="8" s="1"/>
  <c r="F266" i="8"/>
  <c r="G266" i="8" s="1"/>
  <c r="F265" i="8"/>
  <c r="G265" i="8" s="1"/>
  <c r="F264" i="8"/>
  <c r="G264" i="8" s="1"/>
  <c r="F263" i="8"/>
  <c r="G263" i="8" s="1"/>
  <c r="F262" i="8"/>
  <c r="G262" i="8" s="1"/>
  <c r="F261" i="8"/>
  <c r="G261" i="8" s="1"/>
  <c r="F260" i="8"/>
  <c r="G260" i="8" s="1"/>
  <c r="F259" i="8"/>
  <c r="G259" i="8" s="1"/>
  <c r="F258" i="8"/>
  <c r="G258" i="8" s="1"/>
  <c r="F257" i="8"/>
  <c r="G257" i="8" s="1"/>
  <c r="F256" i="8"/>
  <c r="G256" i="8" s="1"/>
  <c r="F255" i="8"/>
  <c r="G255" i="8" s="1"/>
  <c r="F254" i="8"/>
  <c r="G254" i="8" s="1"/>
  <c r="F253" i="8"/>
  <c r="G253" i="8" s="1"/>
  <c r="F252" i="8"/>
  <c r="G252" i="8" s="1"/>
  <c r="F251" i="8"/>
  <c r="G251" i="8" s="1"/>
  <c r="F250" i="8"/>
  <c r="G250" i="8" s="1"/>
  <c r="F249" i="8"/>
  <c r="G249" i="8" s="1"/>
  <c r="F248" i="8"/>
  <c r="G248" i="8" s="1"/>
  <c r="F247" i="8"/>
  <c r="G247" i="8" s="1"/>
  <c r="F246" i="8"/>
  <c r="G246" i="8" s="1"/>
  <c r="F245" i="8"/>
  <c r="G245" i="8" s="1"/>
  <c r="F244" i="8"/>
  <c r="G244" i="8" s="1"/>
  <c r="F243" i="8"/>
  <c r="G243" i="8" s="1"/>
  <c r="F242" i="8"/>
  <c r="G242" i="8" s="1"/>
  <c r="F241" i="8"/>
  <c r="G241" i="8" s="1"/>
  <c r="F240" i="8"/>
  <c r="G240" i="8" s="1"/>
  <c r="F239" i="8"/>
  <c r="G239" i="8" s="1"/>
  <c r="F238" i="8"/>
  <c r="G238" i="8" s="1"/>
  <c r="F237" i="8"/>
  <c r="G237" i="8" s="1"/>
  <c r="G236" i="8"/>
  <c r="F236" i="8"/>
  <c r="F235" i="8"/>
  <c r="G235" i="8" s="1"/>
  <c r="F234" i="8"/>
  <c r="G234" i="8" s="1"/>
  <c r="F233" i="8"/>
  <c r="G233" i="8" s="1"/>
  <c r="F232" i="8"/>
  <c r="G232" i="8" s="1"/>
  <c r="F231" i="8"/>
  <c r="G231" i="8" s="1"/>
  <c r="F230" i="8"/>
  <c r="G230" i="8" s="1"/>
  <c r="F229" i="8"/>
  <c r="G229" i="8" s="1"/>
  <c r="F228" i="8"/>
  <c r="G228" i="8" s="1"/>
  <c r="F227" i="8"/>
  <c r="G227" i="8" s="1"/>
  <c r="F226" i="8"/>
  <c r="G226" i="8" s="1"/>
  <c r="F225" i="8"/>
  <c r="G225" i="8" s="1"/>
  <c r="F224" i="8"/>
  <c r="G224" i="8" s="1"/>
  <c r="F223" i="8"/>
  <c r="G223" i="8" s="1"/>
  <c r="F222" i="8"/>
  <c r="G222" i="8" s="1"/>
  <c r="F221" i="8"/>
  <c r="G221" i="8" s="1"/>
  <c r="F220" i="8"/>
  <c r="G220" i="8" s="1"/>
  <c r="F219" i="8"/>
  <c r="G219" i="8" s="1"/>
  <c r="G218" i="8"/>
  <c r="F218" i="8"/>
  <c r="F217" i="8"/>
  <c r="G217" i="8" s="1"/>
  <c r="F216" i="8"/>
  <c r="G216" i="8" s="1"/>
  <c r="F215" i="8"/>
  <c r="G215" i="8" s="1"/>
  <c r="F214" i="8"/>
  <c r="G214" i="8" s="1"/>
  <c r="F213" i="8"/>
  <c r="G213" i="8" s="1"/>
  <c r="F212" i="8"/>
  <c r="G212" i="8" s="1"/>
  <c r="F211" i="8"/>
  <c r="G211" i="8" s="1"/>
  <c r="F210" i="8"/>
  <c r="G210" i="8" s="1"/>
  <c r="F209" i="8"/>
  <c r="G209" i="8" s="1"/>
  <c r="F208" i="8"/>
  <c r="G208" i="8" s="1"/>
  <c r="F207" i="8"/>
  <c r="G207" i="8" s="1"/>
  <c r="F206" i="8"/>
  <c r="G206" i="8" s="1"/>
  <c r="F205" i="8"/>
  <c r="G205" i="8" s="1"/>
  <c r="F204" i="8"/>
  <c r="G204" i="8" s="1"/>
  <c r="F203" i="8"/>
  <c r="G203" i="8" s="1"/>
  <c r="F202" i="8"/>
  <c r="G202" i="8" s="1"/>
  <c r="F201" i="8"/>
  <c r="G201" i="8" s="1"/>
  <c r="F200" i="8"/>
  <c r="G200" i="8" s="1"/>
  <c r="F199" i="8"/>
  <c r="G199" i="8" s="1"/>
  <c r="F198" i="8"/>
  <c r="G198" i="8" s="1"/>
  <c r="F197" i="8"/>
  <c r="G197" i="8" s="1"/>
  <c r="F196" i="8"/>
  <c r="G196" i="8" s="1"/>
  <c r="F195" i="8"/>
  <c r="G195" i="8" s="1"/>
  <c r="F194" i="8"/>
  <c r="G194" i="8" s="1"/>
  <c r="F193" i="8"/>
  <c r="G193" i="8" s="1"/>
  <c r="F192" i="8"/>
  <c r="G192" i="8" s="1"/>
  <c r="F191" i="8"/>
  <c r="G191" i="8" s="1"/>
  <c r="F190" i="8"/>
  <c r="G190" i="8" s="1"/>
  <c r="F189" i="8"/>
  <c r="G189" i="8" s="1"/>
  <c r="F188" i="8"/>
  <c r="G188" i="8" s="1"/>
  <c r="F187" i="8"/>
  <c r="G187" i="8" s="1"/>
  <c r="F186" i="8"/>
  <c r="G186" i="8" s="1"/>
  <c r="F185" i="8"/>
  <c r="G185" i="8" s="1"/>
  <c r="F184" i="8"/>
  <c r="G184" i="8" s="1"/>
  <c r="F183" i="8"/>
  <c r="G183" i="8" s="1"/>
  <c r="F182" i="8"/>
  <c r="G182" i="8" s="1"/>
  <c r="F181" i="8"/>
  <c r="G181" i="8" s="1"/>
  <c r="F180" i="8"/>
  <c r="G180" i="8" s="1"/>
  <c r="F179" i="8"/>
  <c r="G179" i="8" s="1"/>
  <c r="F178" i="8"/>
  <c r="G178" i="8" s="1"/>
  <c r="F177" i="8"/>
  <c r="G177" i="8" s="1"/>
  <c r="F176" i="8"/>
  <c r="G176" i="8" s="1"/>
  <c r="F175" i="8"/>
  <c r="G175" i="8" s="1"/>
  <c r="F174" i="8"/>
  <c r="G174" i="8" s="1"/>
  <c r="F173" i="8"/>
  <c r="G173" i="8" s="1"/>
  <c r="G172" i="8"/>
  <c r="F172" i="8"/>
  <c r="F171" i="8"/>
  <c r="G171" i="8" s="1"/>
  <c r="F170" i="8"/>
  <c r="G170" i="8" s="1"/>
  <c r="F169" i="8"/>
  <c r="G169" i="8" s="1"/>
  <c r="F168" i="8"/>
  <c r="G168" i="8" s="1"/>
  <c r="F167" i="8"/>
  <c r="G167" i="8" s="1"/>
  <c r="F166" i="8"/>
  <c r="G166" i="8" s="1"/>
  <c r="F165" i="8"/>
  <c r="G165" i="8" s="1"/>
  <c r="F164" i="8"/>
  <c r="G164" i="8" s="1"/>
  <c r="F163" i="8"/>
  <c r="G163" i="8" s="1"/>
  <c r="F162" i="8"/>
  <c r="G162" i="8" s="1"/>
  <c r="F161" i="8"/>
  <c r="G161" i="8" s="1"/>
  <c r="F160" i="8"/>
  <c r="G160" i="8" s="1"/>
  <c r="G159" i="8"/>
  <c r="F159" i="8"/>
  <c r="F158" i="8"/>
  <c r="G158" i="8" s="1"/>
  <c r="G157" i="8"/>
  <c r="F157" i="8"/>
  <c r="F156" i="8"/>
  <c r="G156" i="8" s="1"/>
  <c r="F155" i="8"/>
  <c r="G155" i="8" s="1"/>
  <c r="F154" i="8"/>
  <c r="G154" i="8" s="1"/>
  <c r="F153" i="8"/>
  <c r="G153" i="8" s="1"/>
  <c r="F152" i="8"/>
  <c r="G152" i="8" s="1"/>
  <c r="F151" i="8"/>
  <c r="G151" i="8" s="1"/>
  <c r="F150" i="8"/>
  <c r="G150" i="8" s="1"/>
  <c r="F149" i="8"/>
  <c r="G149" i="8" s="1"/>
  <c r="F148" i="8"/>
  <c r="G148" i="8" s="1"/>
  <c r="F147" i="8"/>
  <c r="G147" i="8" s="1"/>
  <c r="F146" i="8"/>
  <c r="G146" i="8" s="1"/>
  <c r="F145" i="8"/>
  <c r="G145" i="8" s="1"/>
  <c r="F144" i="8"/>
  <c r="G144" i="8" s="1"/>
  <c r="F143" i="8"/>
  <c r="G143" i="8" s="1"/>
  <c r="F142" i="8"/>
  <c r="G142" i="8" s="1"/>
  <c r="F141" i="8"/>
  <c r="G141" i="8" s="1"/>
  <c r="F140" i="8"/>
  <c r="G140" i="8" s="1"/>
  <c r="F139" i="8"/>
  <c r="G139" i="8" s="1"/>
  <c r="F138" i="8"/>
  <c r="G138" i="8" s="1"/>
  <c r="F137" i="8"/>
  <c r="G137" i="8" s="1"/>
  <c r="F136" i="8"/>
  <c r="G136" i="8" s="1"/>
  <c r="F135" i="8"/>
  <c r="G135" i="8" s="1"/>
  <c r="F134" i="8"/>
  <c r="G134" i="8" s="1"/>
  <c r="F133" i="8"/>
  <c r="G133" i="8" s="1"/>
  <c r="F132" i="8"/>
  <c r="G132" i="8" s="1"/>
  <c r="F131" i="8"/>
  <c r="G131" i="8" s="1"/>
  <c r="F130" i="8"/>
  <c r="G130" i="8" s="1"/>
  <c r="F129" i="8"/>
  <c r="G129" i="8" s="1"/>
  <c r="F128" i="8"/>
  <c r="G128" i="8" s="1"/>
  <c r="F127" i="8"/>
  <c r="G127" i="8" s="1"/>
  <c r="F126" i="8"/>
  <c r="G126" i="8" s="1"/>
  <c r="F125" i="8"/>
  <c r="G125" i="8" s="1"/>
  <c r="F124" i="8"/>
  <c r="G124" i="8" s="1"/>
  <c r="F123" i="8"/>
  <c r="G123" i="8" s="1"/>
  <c r="F122" i="8"/>
  <c r="G122" i="8" s="1"/>
  <c r="F121" i="8"/>
  <c r="G121" i="8" s="1"/>
  <c r="F120" i="8"/>
  <c r="G120" i="8" s="1"/>
  <c r="F119" i="8"/>
  <c r="G119" i="8" s="1"/>
  <c r="F118" i="8"/>
  <c r="G118" i="8" s="1"/>
  <c r="F117" i="8"/>
  <c r="G117" i="8" s="1"/>
  <c r="F116" i="8"/>
  <c r="G116" i="8" s="1"/>
  <c r="F115" i="8"/>
  <c r="G115" i="8" s="1"/>
  <c r="F114" i="8"/>
  <c r="G114" i="8" s="1"/>
  <c r="F113" i="8"/>
  <c r="G113" i="8" s="1"/>
  <c r="F112" i="8"/>
  <c r="G112" i="8" s="1"/>
  <c r="F111" i="8"/>
  <c r="G111" i="8" s="1"/>
  <c r="F110" i="8"/>
  <c r="G110" i="8" s="1"/>
  <c r="F109" i="8"/>
  <c r="G109" i="8" s="1"/>
  <c r="F108" i="8"/>
  <c r="G108" i="8" s="1"/>
  <c r="F107" i="8"/>
  <c r="G107" i="8" s="1"/>
  <c r="F106" i="8"/>
  <c r="G106" i="8" s="1"/>
  <c r="F105" i="8"/>
  <c r="G105" i="8" s="1"/>
  <c r="F104" i="8"/>
  <c r="G104" i="8" s="1"/>
  <c r="F103" i="8"/>
  <c r="G103" i="8" s="1"/>
  <c r="F102" i="8"/>
  <c r="G102" i="8" s="1"/>
  <c r="F101" i="8"/>
  <c r="G101" i="8" s="1"/>
  <c r="F100" i="8"/>
  <c r="G100" i="8" s="1"/>
  <c r="F99" i="8"/>
  <c r="G99" i="8" s="1"/>
  <c r="G98" i="8"/>
  <c r="F98" i="8"/>
  <c r="F97" i="8"/>
  <c r="G97" i="8" s="1"/>
  <c r="F96" i="8"/>
  <c r="G96" i="8" s="1"/>
  <c r="F95" i="8"/>
  <c r="G95" i="8" s="1"/>
  <c r="F94" i="8"/>
  <c r="G94" i="8" s="1"/>
  <c r="F93" i="8"/>
  <c r="G93" i="8" s="1"/>
  <c r="F92" i="8"/>
  <c r="G92" i="8" s="1"/>
  <c r="F91" i="8"/>
  <c r="G91" i="8" s="1"/>
  <c r="F90" i="8"/>
  <c r="G90" i="8" s="1"/>
  <c r="F89" i="8"/>
  <c r="G89" i="8" s="1"/>
  <c r="F88" i="8"/>
  <c r="G88" i="8" s="1"/>
  <c r="F87" i="8"/>
  <c r="G87" i="8" s="1"/>
  <c r="F86" i="8"/>
  <c r="G86" i="8" s="1"/>
  <c r="F85" i="8"/>
  <c r="G85" i="8" s="1"/>
  <c r="F84" i="8"/>
  <c r="G84" i="8" s="1"/>
  <c r="G83" i="8"/>
  <c r="F83" i="8"/>
  <c r="F82" i="8"/>
  <c r="G82" i="8" s="1"/>
  <c r="F81" i="8"/>
  <c r="G81" i="8" s="1"/>
  <c r="F80" i="8"/>
  <c r="G80" i="8" s="1"/>
  <c r="F79" i="8"/>
  <c r="G79" i="8" s="1"/>
  <c r="F78" i="8"/>
  <c r="G78" i="8" s="1"/>
  <c r="F77" i="8"/>
  <c r="G77" i="8" s="1"/>
  <c r="F76" i="8"/>
  <c r="G76" i="8" s="1"/>
  <c r="F75" i="8"/>
  <c r="G75" i="8" s="1"/>
  <c r="F74" i="8"/>
  <c r="G74" i="8" s="1"/>
  <c r="F73" i="8"/>
  <c r="G73" i="8" s="1"/>
  <c r="F72" i="8"/>
  <c r="G72" i="8" s="1"/>
  <c r="F71" i="8"/>
  <c r="G71" i="8" s="1"/>
  <c r="F70" i="8"/>
  <c r="G70" i="8" s="1"/>
  <c r="F69" i="8"/>
  <c r="G69" i="8" s="1"/>
  <c r="F68" i="8"/>
  <c r="G68" i="8" s="1"/>
  <c r="F67" i="8"/>
  <c r="G67" i="8" s="1"/>
  <c r="F66" i="8"/>
  <c r="G66" i="8" s="1"/>
  <c r="F65" i="8"/>
  <c r="G65" i="8" s="1"/>
  <c r="F64" i="8"/>
  <c r="G64" i="8" s="1"/>
  <c r="F63" i="8"/>
  <c r="G63" i="8" s="1"/>
  <c r="F62" i="8"/>
  <c r="G62" i="8" s="1"/>
  <c r="F61" i="8"/>
  <c r="G61" i="8" s="1"/>
  <c r="F60" i="8"/>
  <c r="G60" i="8" s="1"/>
  <c r="F59" i="8"/>
  <c r="G59" i="8" s="1"/>
  <c r="F58" i="8"/>
  <c r="G58" i="8" s="1"/>
  <c r="F57" i="8"/>
  <c r="G57" i="8" s="1"/>
  <c r="F56" i="8"/>
  <c r="G56" i="8" s="1"/>
  <c r="F55" i="8"/>
  <c r="G55" i="8" s="1"/>
  <c r="F54" i="8"/>
  <c r="G54" i="8" s="1"/>
  <c r="F53" i="8"/>
  <c r="G53" i="8" s="1"/>
  <c r="G52" i="8"/>
  <c r="F52" i="8"/>
  <c r="F51" i="8"/>
  <c r="G51" i="8" s="1"/>
  <c r="F50" i="8"/>
  <c r="G50" i="8" s="1"/>
  <c r="F49" i="8"/>
  <c r="G49" i="8" s="1"/>
  <c r="F48" i="8"/>
  <c r="G48" i="8" s="1"/>
  <c r="F47" i="8"/>
  <c r="G47" i="8" s="1"/>
  <c r="F46" i="8"/>
  <c r="G46" i="8" s="1"/>
  <c r="F45" i="8"/>
  <c r="G45" i="8" s="1"/>
  <c r="F44" i="8"/>
  <c r="G44" i="8" s="1"/>
  <c r="F43" i="8"/>
  <c r="G43" i="8" s="1"/>
  <c r="F42" i="8"/>
  <c r="G42" i="8" s="1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H499" i="5"/>
  <c r="G499" i="5"/>
  <c r="H498" i="5"/>
  <c r="G498" i="5"/>
  <c r="H497" i="5"/>
  <c r="G497" i="5"/>
  <c r="H496" i="5"/>
  <c r="G496" i="5"/>
  <c r="H495" i="5"/>
  <c r="G495" i="5"/>
  <c r="H494" i="5"/>
  <c r="G494" i="5"/>
  <c r="H493" i="5"/>
  <c r="G493" i="5"/>
  <c r="H492" i="5"/>
  <c r="G492" i="5"/>
  <c r="H491" i="5"/>
  <c r="G491" i="5"/>
  <c r="H490" i="5"/>
  <c r="G490" i="5"/>
  <c r="H489" i="5"/>
  <c r="G489" i="5"/>
  <c r="H488" i="5"/>
  <c r="G488" i="5"/>
  <c r="H487" i="5"/>
  <c r="G487" i="5"/>
  <c r="H486" i="5"/>
  <c r="G486" i="5"/>
  <c r="H485" i="5"/>
  <c r="G485" i="5"/>
  <c r="H484" i="5"/>
  <c r="G484" i="5"/>
  <c r="H483" i="5"/>
  <c r="G483" i="5"/>
  <c r="H482" i="5"/>
  <c r="G482" i="5"/>
  <c r="H481" i="5"/>
  <c r="G481" i="5"/>
  <c r="H480" i="5"/>
  <c r="G480" i="5"/>
  <c r="H479" i="5"/>
  <c r="G479" i="5"/>
  <c r="H478" i="5"/>
  <c r="G478" i="5"/>
  <c r="H477" i="5"/>
  <c r="G477" i="5"/>
  <c r="H476" i="5"/>
  <c r="G476" i="5"/>
  <c r="H475" i="5"/>
  <c r="G475" i="5"/>
  <c r="H474" i="5"/>
  <c r="G474" i="5"/>
  <c r="H473" i="5"/>
  <c r="G473" i="5"/>
  <c r="H472" i="5"/>
  <c r="G472" i="5"/>
  <c r="H471" i="5"/>
  <c r="G471" i="5"/>
  <c r="H470" i="5"/>
  <c r="G470" i="5"/>
  <c r="H469" i="5"/>
  <c r="G469" i="5"/>
  <c r="H468" i="5"/>
  <c r="G468" i="5"/>
  <c r="H467" i="5"/>
  <c r="G467" i="5"/>
  <c r="H466" i="5"/>
  <c r="G466" i="5"/>
  <c r="H465" i="5"/>
  <c r="G465" i="5"/>
  <c r="H464" i="5"/>
  <c r="G464" i="5"/>
  <c r="H463" i="5"/>
  <c r="G463" i="5"/>
  <c r="H462" i="5"/>
  <c r="G462" i="5"/>
  <c r="H461" i="5"/>
  <c r="G461" i="5"/>
  <c r="H460" i="5"/>
  <c r="G460" i="5"/>
  <c r="H459" i="5"/>
  <c r="G459" i="5"/>
  <c r="H458" i="5"/>
  <c r="G458" i="5"/>
  <c r="H457" i="5"/>
  <c r="G457" i="5"/>
  <c r="H456" i="5"/>
  <c r="G456" i="5"/>
  <c r="H455" i="5"/>
  <c r="G455" i="5"/>
  <c r="H454" i="5"/>
  <c r="G454" i="5"/>
  <c r="H453" i="5"/>
  <c r="G453" i="5"/>
  <c r="H452" i="5"/>
  <c r="G452" i="5"/>
  <c r="H451" i="5"/>
  <c r="G451" i="5"/>
  <c r="H450" i="5"/>
  <c r="G450" i="5"/>
  <c r="H449" i="5"/>
  <c r="G449" i="5"/>
  <c r="H448" i="5"/>
  <c r="G448" i="5"/>
  <c r="H447" i="5"/>
  <c r="G447" i="5"/>
  <c r="H446" i="5"/>
  <c r="G446" i="5"/>
  <c r="H445" i="5"/>
  <c r="G445" i="5"/>
  <c r="H444" i="5"/>
  <c r="G444" i="5"/>
  <c r="H443" i="5"/>
  <c r="G443" i="5"/>
  <c r="H442" i="5"/>
  <c r="G442" i="5"/>
  <c r="H441" i="5"/>
  <c r="G441" i="5"/>
  <c r="H440" i="5"/>
  <c r="G440" i="5"/>
  <c r="H439" i="5"/>
  <c r="G439" i="5"/>
  <c r="H438" i="5"/>
  <c r="G438" i="5"/>
  <c r="H437" i="5"/>
  <c r="G437" i="5"/>
  <c r="H436" i="5"/>
  <c r="G436" i="5"/>
  <c r="H435" i="5"/>
  <c r="G435" i="5"/>
  <c r="H434" i="5"/>
  <c r="G434" i="5"/>
  <c r="H433" i="5"/>
  <c r="G433" i="5"/>
  <c r="H432" i="5"/>
  <c r="G432" i="5"/>
  <c r="H431" i="5"/>
  <c r="G431" i="5"/>
  <c r="H430" i="5"/>
  <c r="G430" i="5"/>
  <c r="H429" i="5"/>
  <c r="G429" i="5"/>
  <c r="H428" i="5"/>
  <c r="G428" i="5"/>
  <c r="H427" i="5"/>
  <c r="G427" i="5"/>
  <c r="H426" i="5"/>
  <c r="G426" i="5"/>
  <c r="H425" i="5"/>
  <c r="G425" i="5"/>
  <c r="H424" i="5"/>
  <c r="G424" i="5"/>
  <c r="H423" i="5"/>
  <c r="G423" i="5"/>
  <c r="H422" i="5"/>
  <c r="G422" i="5"/>
  <c r="H421" i="5"/>
  <c r="G421" i="5"/>
  <c r="H420" i="5"/>
  <c r="G420" i="5"/>
  <c r="H419" i="5"/>
  <c r="G419" i="5"/>
  <c r="H418" i="5"/>
  <c r="G418" i="5"/>
  <c r="H417" i="5"/>
  <c r="G417" i="5"/>
  <c r="H416" i="5"/>
  <c r="G416" i="5"/>
  <c r="H415" i="5"/>
  <c r="G415" i="5"/>
  <c r="H414" i="5"/>
  <c r="G414" i="5"/>
  <c r="H413" i="5"/>
  <c r="G413" i="5"/>
  <c r="H412" i="5"/>
  <c r="G412" i="5"/>
  <c r="H411" i="5"/>
  <c r="G411" i="5"/>
  <c r="H410" i="5"/>
  <c r="G410" i="5"/>
  <c r="H409" i="5"/>
  <c r="G409" i="5"/>
  <c r="H408" i="5"/>
  <c r="G408" i="5"/>
  <c r="H407" i="5"/>
  <c r="G407" i="5"/>
  <c r="H406" i="5"/>
  <c r="G406" i="5"/>
  <c r="H405" i="5"/>
  <c r="G405" i="5"/>
  <c r="H404" i="5"/>
  <c r="G404" i="5"/>
  <c r="H403" i="5"/>
  <c r="G403" i="5"/>
  <c r="H402" i="5"/>
  <c r="G402" i="5"/>
  <c r="H401" i="5"/>
  <c r="G401" i="5"/>
  <c r="H400" i="5"/>
  <c r="G400" i="5"/>
  <c r="H399" i="5"/>
  <c r="G399" i="5"/>
  <c r="H398" i="5"/>
  <c r="G398" i="5"/>
  <c r="H397" i="5"/>
  <c r="G397" i="5"/>
  <c r="H396" i="5"/>
  <c r="G396" i="5"/>
  <c r="H395" i="5"/>
  <c r="G395" i="5"/>
  <c r="H394" i="5"/>
  <c r="G394" i="5"/>
  <c r="H393" i="5"/>
  <c r="G393" i="5"/>
  <c r="H392" i="5"/>
  <c r="G392" i="5"/>
  <c r="H391" i="5"/>
  <c r="G391" i="5"/>
  <c r="H390" i="5"/>
  <c r="G390" i="5"/>
  <c r="H389" i="5"/>
  <c r="G389" i="5"/>
  <c r="H388" i="5"/>
  <c r="G388" i="5"/>
  <c r="H387" i="5"/>
  <c r="G387" i="5"/>
  <c r="H386" i="5"/>
  <c r="G386" i="5"/>
  <c r="H385" i="5"/>
  <c r="G385" i="5"/>
  <c r="H384" i="5"/>
  <c r="G384" i="5"/>
  <c r="H383" i="5"/>
  <c r="G383" i="5"/>
  <c r="H382" i="5"/>
  <c r="G382" i="5"/>
  <c r="H381" i="5"/>
  <c r="G381" i="5"/>
  <c r="H380" i="5"/>
  <c r="G380" i="5"/>
  <c r="H379" i="5"/>
  <c r="G379" i="5"/>
  <c r="H378" i="5"/>
  <c r="G378" i="5"/>
  <c r="H377" i="5"/>
  <c r="G377" i="5"/>
  <c r="H376" i="5"/>
  <c r="G376" i="5"/>
  <c r="H375" i="5"/>
  <c r="G375" i="5"/>
  <c r="H374" i="5"/>
  <c r="G374" i="5"/>
  <c r="H373" i="5"/>
  <c r="G373" i="5"/>
  <c r="H372" i="5"/>
  <c r="G372" i="5"/>
  <c r="H371" i="5"/>
  <c r="G371" i="5"/>
  <c r="H370" i="5"/>
  <c r="G370" i="5"/>
  <c r="H369" i="5"/>
  <c r="G369" i="5"/>
  <c r="H368" i="5"/>
  <c r="G368" i="5"/>
  <c r="H367" i="5"/>
  <c r="G367" i="5"/>
  <c r="H366" i="5"/>
  <c r="G366" i="5"/>
  <c r="H365" i="5"/>
  <c r="G365" i="5"/>
  <c r="H364" i="5"/>
  <c r="G364" i="5"/>
  <c r="H363" i="5"/>
  <c r="G363" i="5"/>
  <c r="H362" i="5"/>
  <c r="G362" i="5"/>
  <c r="H361" i="5"/>
  <c r="G361" i="5"/>
  <c r="H360" i="5"/>
  <c r="G360" i="5"/>
  <c r="H359" i="5"/>
  <c r="G359" i="5"/>
  <c r="H358" i="5"/>
  <c r="G358" i="5"/>
  <c r="H357" i="5"/>
  <c r="G357" i="5"/>
  <c r="H356" i="5"/>
  <c r="G356" i="5"/>
  <c r="H355" i="5"/>
  <c r="G355" i="5"/>
  <c r="H354" i="5"/>
  <c r="G354" i="5"/>
  <c r="H353" i="5"/>
  <c r="G353" i="5"/>
  <c r="H352" i="5"/>
  <c r="G352" i="5"/>
  <c r="H351" i="5"/>
  <c r="G351" i="5"/>
  <c r="H350" i="5"/>
  <c r="G350" i="5"/>
  <c r="H349" i="5"/>
  <c r="G349" i="5"/>
  <c r="H348" i="5"/>
  <c r="G348" i="5"/>
  <c r="H347" i="5"/>
  <c r="G347" i="5"/>
  <c r="H346" i="5"/>
  <c r="G346" i="5"/>
  <c r="H345" i="5"/>
  <c r="G345" i="5"/>
  <c r="H344" i="5"/>
  <c r="G344" i="5"/>
  <c r="H343" i="5"/>
  <c r="G343" i="5"/>
  <c r="H342" i="5"/>
  <c r="G342" i="5"/>
  <c r="H341" i="5"/>
  <c r="G341" i="5"/>
  <c r="H340" i="5"/>
  <c r="G340" i="5"/>
  <c r="H339" i="5"/>
  <c r="G339" i="5"/>
  <c r="H338" i="5"/>
  <c r="G338" i="5"/>
  <c r="H337" i="5"/>
  <c r="G337" i="5"/>
  <c r="H336" i="5"/>
  <c r="G336" i="5"/>
  <c r="H335" i="5"/>
  <c r="G335" i="5"/>
  <c r="H334" i="5"/>
  <c r="G334" i="5"/>
  <c r="H333" i="5"/>
  <c r="G333" i="5"/>
  <c r="H332" i="5"/>
  <c r="G332" i="5"/>
  <c r="H331" i="5"/>
  <c r="G331" i="5"/>
  <c r="H330" i="5"/>
  <c r="G330" i="5"/>
  <c r="H329" i="5"/>
  <c r="G329" i="5"/>
  <c r="H328" i="5"/>
  <c r="G328" i="5"/>
  <c r="H327" i="5"/>
  <c r="G327" i="5"/>
  <c r="H326" i="5"/>
  <c r="G326" i="5"/>
  <c r="H325" i="5"/>
  <c r="G325" i="5"/>
  <c r="H324" i="5"/>
  <c r="G324" i="5"/>
  <c r="H323" i="5"/>
  <c r="G323" i="5"/>
  <c r="H322" i="5"/>
  <c r="G322" i="5"/>
  <c r="H321" i="5"/>
  <c r="G321" i="5"/>
  <c r="H320" i="5"/>
  <c r="G320" i="5"/>
  <c r="H319" i="5"/>
  <c r="G319" i="5"/>
  <c r="H318" i="5"/>
  <c r="G318" i="5"/>
  <c r="H317" i="5"/>
  <c r="G317" i="5"/>
  <c r="H316" i="5"/>
  <c r="G316" i="5"/>
  <c r="H315" i="5"/>
  <c r="G315" i="5"/>
  <c r="H314" i="5"/>
  <c r="G314" i="5"/>
  <c r="H313" i="5"/>
  <c r="G313" i="5"/>
  <c r="H312" i="5"/>
  <c r="G312" i="5"/>
  <c r="H311" i="5"/>
  <c r="G311" i="5"/>
  <c r="H310" i="5"/>
  <c r="G310" i="5"/>
  <c r="H309" i="5"/>
  <c r="G309" i="5"/>
  <c r="H308" i="5"/>
  <c r="G308" i="5"/>
  <c r="H307" i="5"/>
  <c r="G307" i="5"/>
  <c r="H306" i="5"/>
  <c r="G306" i="5"/>
  <c r="H305" i="5"/>
  <c r="G305" i="5"/>
  <c r="H304" i="5"/>
  <c r="G304" i="5"/>
  <c r="H303" i="5"/>
  <c r="G303" i="5"/>
  <c r="H302" i="5"/>
  <c r="G302" i="5"/>
  <c r="H301" i="5"/>
  <c r="G301" i="5"/>
  <c r="H300" i="5"/>
  <c r="G300" i="5"/>
  <c r="H299" i="5"/>
  <c r="G299" i="5"/>
  <c r="H298" i="5"/>
  <c r="G298" i="5"/>
  <c r="H297" i="5"/>
  <c r="G297" i="5"/>
  <c r="H296" i="5"/>
  <c r="G296" i="5"/>
  <c r="H295" i="5"/>
  <c r="G295" i="5"/>
  <c r="H294" i="5"/>
  <c r="G294" i="5"/>
  <c r="H293" i="5"/>
  <c r="G293" i="5"/>
  <c r="H292" i="5"/>
  <c r="G292" i="5"/>
  <c r="H291" i="5"/>
  <c r="G291" i="5"/>
  <c r="H290" i="5"/>
  <c r="G290" i="5"/>
  <c r="H289" i="5"/>
  <c r="G289" i="5"/>
  <c r="H288" i="5"/>
  <c r="G288" i="5"/>
  <c r="H287" i="5"/>
  <c r="G287" i="5"/>
  <c r="H286" i="5"/>
  <c r="G286" i="5"/>
  <c r="H285" i="5"/>
  <c r="G285" i="5"/>
  <c r="H284" i="5"/>
  <c r="G284" i="5"/>
  <c r="H283" i="5"/>
  <c r="G283" i="5"/>
  <c r="H282" i="5"/>
  <c r="G282" i="5"/>
  <c r="H281" i="5"/>
  <c r="G281" i="5"/>
  <c r="H280" i="5"/>
  <c r="G280" i="5"/>
  <c r="H279" i="5"/>
  <c r="G279" i="5"/>
  <c r="H278" i="5"/>
  <c r="G278" i="5"/>
  <c r="H277" i="5"/>
  <c r="G277" i="5"/>
  <c r="H276" i="5"/>
  <c r="G276" i="5"/>
  <c r="H275" i="5"/>
  <c r="G275" i="5"/>
  <c r="H274" i="5"/>
  <c r="G274" i="5"/>
  <c r="H273" i="5"/>
  <c r="G273" i="5"/>
  <c r="H272" i="5"/>
  <c r="G272" i="5"/>
  <c r="H271" i="5"/>
  <c r="G271" i="5"/>
  <c r="H270" i="5"/>
  <c r="G270" i="5"/>
  <c r="H269" i="5"/>
  <c r="G269" i="5"/>
  <c r="H268" i="5"/>
  <c r="G268" i="5"/>
  <c r="H267" i="5"/>
  <c r="G267" i="5"/>
  <c r="H266" i="5"/>
  <c r="G266" i="5"/>
  <c r="H265" i="5"/>
  <c r="G265" i="5"/>
  <c r="H264" i="5"/>
  <c r="G264" i="5"/>
  <c r="H263" i="5"/>
  <c r="G263" i="5"/>
  <c r="H262" i="5"/>
  <c r="G262" i="5"/>
  <c r="H261" i="5"/>
  <c r="G261" i="5"/>
  <c r="H260" i="5"/>
  <c r="G260" i="5"/>
  <c r="H259" i="5"/>
  <c r="G259" i="5"/>
  <c r="H258" i="5"/>
  <c r="G258" i="5"/>
  <c r="H257" i="5"/>
  <c r="G257" i="5"/>
  <c r="H256" i="5"/>
  <c r="G256" i="5"/>
  <c r="H255" i="5"/>
  <c r="G255" i="5"/>
  <c r="H254" i="5"/>
  <c r="G254" i="5"/>
  <c r="H253" i="5"/>
  <c r="G253" i="5"/>
  <c r="H252" i="5"/>
  <c r="G252" i="5"/>
  <c r="H251" i="5"/>
  <c r="G251" i="5"/>
  <c r="H250" i="5"/>
  <c r="G250" i="5"/>
  <c r="H249" i="5"/>
  <c r="G249" i="5"/>
  <c r="H248" i="5"/>
  <c r="G248" i="5"/>
  <c r="H247" i="5"/>
  <c r="G247" i="5"/>
  <c r="H246" i="5"/>
  <c r="G246" i="5"/>
  <c r="H245" i="5"/>
  <c r="G245" i="5"/>
  <c r="H244" i="5"/>
  <c r="G244" i="5"/>
  <c r="H243" i="5"/>
  <c r="G243" i="5"/>
  <c r="H242" i="5"/>
  <c r="G242" i="5"/>
  <c r="H241" i="5"/>
  <c r="G241" i="5"/>
  <c r="H240" i="5"/>
  <c r="G240" i="5"/>
  <c r="H239" i="5"/>
  <c r="G239" i="5"/>
  <c r="H238" i="5"/>
  <c r="G238" i="5"/>
  <c r="H237" i="5"/>
  <c r="G237" i="5"/>
  <c r="G236" i="5"/>
  <c r="H236" i="5" s="1"/>
  <c r="G235" i="5"/>
  <c r="H235" i="5" s="1"/>
  <c r="G234" i="5"/>
  <c r="H234" i="5" s="1"/>
  <c r="G233" i="5"/>
  <c r="H233" i="5" s="1"/>
  <c r="G232" i="5"/>
  <c r="H232" i="5" s="1"/>
  <c r="G231" i="5"/>
  <c r="H231" i="5" s="1"/>
  <c r="G230" i="5"/>
  <c r="H230" i="5" s="1"/>
  <c r="G229" i="5"/>
  <c r="H229" i="5" s="1"/>
  <c r="H228" i="5"/>
  <c r="G228" i="5"/>
  <c r="G227" i="5"/>
  <c r="H227" i="5" s="1"/>
  <c r="G226" i="5"/>
  <c r="H226" i="5" s="1"/>
  <c r="G225" i="5"/>
  <c r="H225" i="5" s="1"/>
  <c r="G224" i="5"/>
  <c r="H224" i="5" s="1"/>
  <c r="G223" i="5"/>
  <c r="H223" i="5" s="1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G213" i="5"/>
  <c r="H213" i="5" s="1"/>
  <c r="H212" i="5"/>
  <c r="G212" i="5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G205" i="5"/>
  <c r="H205" i="5" s="1"/>
  <c r="G204" i="5"/>
  <c r="H204" i="5" s="1"/>
  <c r="G203" i="5"/>
  <c r="H203" i="5" s="1"/>
  <c r="G202" i="5"/>
  <c r="H202" i="5" s="1"/>
  <c r="G201" i="5"/>
  <c r="H201" i="5" s="1"/>
  <c r="G200" i="5"/>
  <c r="H200" i="5" s="1"/>
  <c r="H199" i="5"/>
  <c r="G199" i="5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H186" i="5"/>
  <c r="G186" i="5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H168" i="5"/>
  <c r="G168" i="5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H155" i="5"/>
  <c r="G155" i="5"/>
  <c r="G154" i="5"/>
  <c r="H154" i="5" s="1"/>
  <c r="H153" i="5"/>
  <c r="G153" i="5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H142" i="5"/>
  <c r="G142" i="5"/>
  <c r="G141" i="5"/>
  <c r="H141" i="5" s="1"/>
  <c r="H140" i="5"/>
  <c r="G140" i="5"/>
  <c r="G139" i="5"/>
  <c r="H139" i="5" s="1"/>
  <c r="H138" i="5"/>
  <c r="G138" i="5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H111" i="5"/>
  <c r="G111" i="5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H80" i="5"/>
  <c r="G80" i="5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H57" i="5"/>
  <c r="G57" i="5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H42" i="5"/>
  <c r="G42" i="5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H29" i="5"/>
  <c r="G29" i="5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H14" i="5"/>
  <c r="G14" i="5"/>
  <c r="G13" i="5"/>
  <c r="H13" i="5" s="1"/>
  <c r="G12" i="5"/>
  <c r="H12" i="5" s="1"/>
  <c r="G11" i="5"/>
  <c r="H11" i="5" s="1"/>
  <c r="H10" i="5"/>
  <c r="G10" i="5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G15" i="11" l="1"/>
  <c r="G17" i="11"/>
  <c r="C13" i="11"/>
  <c r="H17" i="11"/>
  <c r="D13" i="11"/>
  <c r="I17" i="11"/>
  <c r="E13" i="11"/>
  <c r="J17" i="11"/>
  <c r="F13" i="11"/>
  <c r="K17" i="11"/>
  <c r="F11" i="11"/>
  <c r="I12" i="11"/>
  <c r="E12" i="11"/>
  <c r="C17" i="11"/>
  <c r="E17" i="11"/>
  <c r="B13" i="11"/>
  <c r="H13" i="11"/>
  <c r="D18" i="11"/>
  <c r="E18" i="11"/>
  <c r="D10" i="11"/>
  <c r="F18" i="11"/>
  <c r="K18" i="11"/>
  <c r="F10" i="11"/>
  <c r="D12" i="11"/>
  <c r="B17" i="11"/>
  <c r="F12" i="11"/>
  <c r="D17" i="11"/>
  <c r="G13" i="11"/>
  <c r="J13" i="11"/>
  <c r="K13" i="11"/>
  <c r="E10" i="11"/>
  <c r="G15" i="9"/>
  <c r="K92" i="9"/>
  <c r="G174" i="9"/>
  <c r="S122" i="9"/>
  <c r="T122" i="9"/>
  <c r="Q122" i="9"/>
  <c r="P122" i="9"/>
  <c r="O122" i="9"/>
  <c r="M122" i="9"/>
  <c r="L122" i="9"/>
  <c r="K122" i="9"/>
  <c r="J122" i="9"/>
  <c r="I122" i="9"/>
  <c r="L92" i="9"/>
  <c r="C122" i="9"/>
  <c r="C120" i="9"/>
  <c r="C15" i="9"/>
  <c r="O93" i="9"/>
  <c r="L93" i="9"/>
  <c r="K93" i="9"/>
  <c r="D122" i="9"/>
  <c r="Q175" i="9"/>
  <c r="P175" i="9"/>
  <c r="T175" i="9"/>
  <c r="S175" i="9"/>
  <c r="K175" i="9"/>
  <c r="H175" i="9"/>
  <c r="I73" i="9"/>
  <c r="T73" i="9"/>
  <c r="S73" i="9"/>
  <c r="R73" i="9"/>
  <c r="C93" i="9"/>
  <c r="E122" i="9"/>
  <c r="S169" i="9"/>
  <c r="P169" i="9"/>
  <c r="C194" i="9"/>
  <c r="B73" i="9"/>
  <c r="H122" i="9"/>
  <c r="E169" i="9"/>
  <c r="H194" i="9"/>
  <c r="F73" i="9"/>
  <c r="I93" i="9"/>
  <c r="H169" i="9"/>
  <c r="L194" i="9"/>
  <c r="J73" i="9"/>
  <c r="K169" i="9"/>
  <c r="J179" i="9"/>
  <c r="S179" i="9"/>
  <c r="O179" i="9"/>
  <c r="O194" i="9"/>
  <c r="K73" i="9"/>
  <c r="N169" i="9"/>
  <c r="I179" i="9"/>
  <c r="T195" i="9"/>
  <c r="R195" i="9"/>
  <c r="Q195" i="9"/>
  <c r="O195" i="9"/>
  <c r="N195" i="9"/>
  <c r="L73" i="9"/>
  <c r="K179" i="9"/>
  <c r="J44" i="9"/>
  <c r="M73" i="9"/>
  <c r="O44" i="9"/>
  <c r="N73" i="9"/>
  <c r="T143" i="9"/>
  <c r="O73" i="9"/>
  <c r="T145" i="9"/>
  <c r="N145" i="9"/>
  <c r="D99" i="9"/>
  <c r="F99" i="9"/>
  <c r="S127" i="9"/>
  <c r="C100" i="9"/>
  <c r="T100" i="9"/>
  <c r="L100" i="9"/>
  <c r="K100" i="9"/>
  <c r="G100" i="9"/>
  <c r="D100" i="9"/>
  <c r="O105" i="9"/>
  <c r="T105" i="9"/>
  <c r="T170" i="9"/>
  <c r="S170" i="9"/>
  <c r="Q170" i="9"/>
  <c r="O170" i="9"/>
  <c r="L170" i="9"/>
  <c r="K170" i="9"/>
  <c r="R85" i="9"/>
  <c r="D105" i="9"/>
  <c r="F170" i="9"/>
  <c r="J105" i="9"/>
  <c r="C114" i="9"/>
  <c r="Q114" i="9"/>
  <c r="P114" i="9"/>
  <c r="O134" i="9"/>
  <c r="G170" i="9"/>
  <c r="S65" i="9"/>
  <c r="O65" i="9"/>
  <c r="N65" i="9"/>
  <c r="M65" i="9"/>
  <c r="K105" i="9"/>
  <c r="E114" i="9"/>
  <c r="P134" i="9"/>
  <c r="N159" i="9"/>
  <c r="H170" i="9"/>
  <c r="F178" i="9"/>
  <c r="C189" i="9"/>
  <c r="J41" i="9"/>
  <c r="O54" i="9"/>
  <c r="F65" i="9"/>
  <c r="O87" i="9"/>
  <c r="L105" i="9"/>
  <c r="F114" i="9"/>
  <c r="Q134" i="9"/>
  <c r="S159" i="9"/>
  <c r="I170" i="9"/>
  <c r="G178" i="9"/>
  <c r="D189" i="9"/>
  <c r="P54" i="9"/>
  <c r="L65" i="9"/>
  <c r="Q87" i="9"/>
  <c r="M105" i="9"/>
  <c r="J114" i="9"/>
  <c r="R150" i="9"/>
  <c r="J170" i="9"/>
  <c r="K178" i="9"/>
  <c r="E189" i="9"/>
  <c r="D42" i="9"/>
  <c r="S54" i="9"/>
  <c r="R87" i="9"/>
  <c r="F97" i="9"/>
  <c r="N105" i="9"/>
  <c r="L114" i="9"/>
  <c r="S150" i="9"/>
  <c r="L178" i="9"/>
  <c r="Q24" i="9"/>
  <c r="G42" i="9"/>
  <c r="I97" i="9"/>
  <c r="P105" i="9"/>
  <c r="G124" i="9"/>
  <c r="M178" i="9"/>
  <c r="K189" i="9"/>
  <c r="N42" i="9"/>
  <c r="C89" i="9"/>
  <c r="S89" i="9"/>
  <c r="O89" i="9"/>
  <c r="H89" i="9"/>
  <c r="D89" i="9"/>
  <c r="K97" i="9"/>
  <c r="Q105" i="9"/>
  <c r="H124" i="9"/>
  <c r="J136" i="9"/>
  <c r="O178" i="9"/>
  <c r="L189" i="9"/>
  <c r="P42" i="9"/>
  <c r="N57" i="9"/>
  <c r="I57" i="9"/>
  <c r="R57" i="9"/>
  <c r="Q57" i="9"/>
  <c r="J57" i="9"/>
  <c r="H57" i="9"/>
  <c r="D78" i="9"/>
  <c r="L97" i="9"/>
  <c r="R105" i="9"/>
  <c r="P124" i="9"/>
  <c r="K136" i="9"/>
  <c r="Q178" i="9"/>
  <c r="N189" i="9"/>
  <c r="B57" i="9"/>
  <c r="M97" i="9"/>
  <c r="S105" i="9"/>
  <c r="R124" i="9"/>
  <c r="S178" i="9"/>
  <c r="G189" i="9"/>
  <c r="R97" i="9"/>
  <c r="S124" i="9"/>
  <c r="T178" i="9"/>
  <c r="E36" i="9"/>
  <c r="D82" i="9"/>
  <c r="G94" i="9"/>
  <c r="I36" i="9"/>
  <c r="E82" i="9"/>
  <c r="I115" i="9"/>
  <c r="E130" i="9"/>
  <c r="D180" i="9"/>
  <c r="O47" i="9"/>
  <c r="J82" i="9"/>
  <c r="J108" i="9"/>
  <c r="Q115" i="9"/>
  <c r="F130" i="9"/>
  <c r="F141" i="9"/>
  <c r="M180" i="9"/>
  <c r="K37" i="9"/>
  <c r="K82" i="9"/>
  <c r="N90" i="9"/>
  <c r="O108" i="9"/>
  <c r="R115" i="9"/>
  <c r="R130" i="9"/>
  <c r="G141" i="9"/>
  <c r="E192" i="9"/>
  <c r="R37" i="9"/>
  <c r="G58" i="9"/>
  <c r="I68" i="9"/>
  <c r="E76" i="9"/>
  <c r="L82" i="9"/>
  <c r="Q90" i="9"/>
  <c r="D96" i="9"/>
  <c r="G101" i="9"/>
  <c r="T130" i="9"/>
  <c r="C176" i="9"/>
  <c r="H192" i="9"/>
  <c r="K201" i="9"/>
  <c r="H58" i="9"/>
  <c r="J68" i="9"/>
  <c r="F76" i="9"/>
  <c r="O82" i="9"/>
  <c r="G96" i="9"/>
  <c r="H176" i="9"/>
  <c r="P192" i="9"/>
  <c r="I58" i="9"/>
  <c r="L76" i="9"/>
  <c r="P82" i="9"/>
  <c r="R35" i="9"/>
  <c r="O35" i="9"/>
  <c r="M104" i="9"/>
  <c r="P104" i="9"/>
  <c r="N104" i="9"/>
  <c r="N116" i="9"/>
  <c r="T116" i="9"/>
  <c r="S116" i="9"/>
  <c r="J116" i="9"/>
  <c r="I116" i="9"/>
  <c r="B116" i="9"/>
  <c r="C139" i="9"/>
  <c r="F186" i="9"/>
  <c r="T151" i="9"/>
  <c r="P151" i="9"/>
  <c r="N186" i="9"/>
  <c r="E8" i="9"/>
  <c r="T118" i="9"/>
  <c r="L118" i="9"/>
  <c r="K118" i="9"/>
  <c r="G118" i="9"/>
  <c r="F118" i="9"/>
  <c r="E118" i="9"/>
  <c r="C118" i="9"/>
  <c r="L151" i="9"/>
  <c r="O120" i="9"/>
  <c r="K120" i="9"/>
  <c r="H120" i="9"/>
  <c r="D120" i="9"/>
  <c r="L84" i="9"/>
  <c r="K84" i="9"/>
  <c r="H84" i="9"/>
  <c r="O84" i="9"/>
  <c r="N84" i="9"/>
  <c r="G84" i="9"/>
  <c r="F84" i="9"/>
  <c r="Q40" i="9"/>
  <c r="N40" i="9"/>
  <c r="O113" i="9"/>
  <c r="I113" i="9"/>
  <c r="G113" i="9"/>
  <c r="F113" i="9"/>
  <c r="E113" i="9"/>
  <c r="T156" i="9"/>
  <c r="K156" i="9"/>
  <c r="H156" i="9"/>
  <c r="D156" i="9"/>
  <c r="C156" i="9"/>
  <c r="P52" i="9"/>
  <c r="J52" i="9"/>
  <c r="G52" i="9"/>
  <c r="Q113" i="9"/>
  <c r="L28" i="9"/>
  <c r="C28" i="9"/>
  <c r="T28" i="9"/>
  <c r="Q28" i="9"/>
  <c r="C52" i="9"/>
  <c r="N74" i="9"/>
  <c r="M74" i="9"/>
  <c r="J74" i="9"/>
  <c r="G74" i="9"/>
  <c r="O156" i="9"/>
  <c r="N28" i="9"/>
  <c r="D52" i="9"/>
  <c r="R74" i="9"/>
  <c r="Q156" i="9"/>
  <c r="T52" i="9"/>
  <c r="I144" i="9"/>
  <c r="S156" i="9"/>
  <c r="S69" i="9"/>
  <c r="N69" i="9"/>
  <c r="K69" i="9"/>
  <c r="G69" i="9"/>
  <c r="T61" i="9"/>
  <c r="P61" i="9"/>
  <c r="N61" i="9"/>
  <c r="J61" i="9"/>
  <c r="I61" i="9"/>
  <c r="H61" i="9"/>
  <c r="F61" i="9"/>
  <c r="H19" i="9"/>
  <c r="I19" i="9"/>
  <c r="G19" i="9"/>
  <c r="O19" i="9"/>
  <c r="M19" i="9"/>
  <c r="E19" i="9"/>
  <c r="E186" i="9"/>
  <c r="F121" i="9"/>
  <c r="R121" i="9"/>
  <c r="Q121" i="9"/>
  <c r="R160" i="9"/>
  <c r="J121" i="9"/>
  <c r="M156" i="9"/>
  <c r="B95" i="9"/>
  <c r="C44" i="9"/>
  <c r="B44" i="9"/>
  <c r="S44" i="9"/>
  <c r="R44" i="9"/>
  <c r="P44" i="9"/>
  <c r="S71" i="9"/>
  <c r="R71" i="9"/>
  <c r="K71" i="9"/>
  <c r="J71" i="9"/>
  <c r="E71" i="9"/>
  <c r="D71" i="9"/>
  <c r="Q183" i="9"/>
  <c r="R183" i="9"/>
  <c r="P183" i="9"/>
  <c r="M183" i="9"/>
  <c r="G183" i="9"/>
  <c r="F17" i="9"/>
  <c r="F44" i="9"/>
  <c r="B71" i="9"/>
  <c r="O115" i="9"/>
  <c r="P115" i="9"/>
  <c r="N115" i="9"/>
  <c r="M115" i="9"/>
  <c r="L115" i="9"/>
  <c r="E183" i="9"/>
  <c r="H4" i="9"/>
  <c r="F4" i="9"/>
  <c r="T102" i="9"/>
  <c r="P102" i="9"/>
  <c r="L102" i="9"/>
  <c r="K139" i="9"/>
  <c r="I139" i="9"/>
  <c r="H139" i="9"/>
  <c r="G139" i="9"/>
  <c r="I63" i="9"/>
  <c r="G63" i="9"/>
  <c r="E84" i="9"/>
  <c r="B139" i="9"/>
  <c r="Q26" i="9"/>
  <c r="J26" i="9"/>
  <c r="F26" i="9"/>
  <c r="R26" i="9"/>
  <c r="S26" i="9"/>
  <c r="G121" i="9"/>
  <c r="R95" i="9"/>
  <c r="S95" i="9"/>
  <c r="P95" i="9"/>
  <c r="O95" i="9"/>
  <c r="N95" i="9"/>
  <c r="L95" i="9"/>
  <c r="H95" i="9"/>
  <c r="G95" i="9"/>
  <c r="F95" i="9"/>
  <c r="E95" i="9"/>
  <c r="T126" i="9"/>
  <c r="M126" i="9"/>
  <c r="H126" i="9"/>
  <c r="F126" i="9"/>
  <c r="E126" i="9"/>
  <c r="P181" i="9"/>
  <c r="M181" i="9"/>
  <c r="K181" i="9"/>
  <c r="F181" i="9"/>
  <c r="C126" i="9"/>
  <c r="I182" i="9"/>
  <c r="T182" i="9"/>
  <c r="S182" i="9"/>
  <c r="N182" i="9"/>
  <c r="M182" i="9"/>
  <c r="J182" i="9"/>
  <c r="H182" i="9"/>
  <c r="G182" i="9"/>
  <c r="J59" i="9"/>
  <c r="H59" i="9"/>
  <c r="P126" i="9"/>
  <c r="I44" i="9"/>
  <c r="L71" i="9"/>
  <c r="M138" i="9"/>
  <c r="L138" i="9"/>
  <c r="G138" i="9"/>
  <c r="P138" i="9"/>
  <c r="N138" i="9"/>
  <c r="C138" i="9"/>
  <c r="B138" i="9"/>
  <c r="Q172" i="9"/>
  <c r="K172" i="9"/>
  <c r="G91" i="9"/>
  <c r="N91" i="9"/>
  <c r="M91" i="9"/>
  <c r="L91" i="9"/>
  <c r="T50" i="9"/>
  <c r="P50" i="9"/>
  <c r="E50" i="9"/>
  <c r="B65" i="9"/>
  <c r="T78" i="9"/>
  <c r="S78" i="9"/>
  <c r="B87" i="9"/>
  <c r="C91" i="9"/>
  <c r="H150" i="9"/>
  <c r="C16" i="9"/>
  <c r="F16" i="9"/>
  <c r="C50" i="9"/>
  <c r="M58" i="9"/>
  <c r="C65" i="9"/>
  <c r="B78" i="9"/>
  <c r="F87" i="9"/>
  <c r="D91" i="9"/>
  <c r="B97" i="9"/>
  <c r="E111" i="9"/>
  <c r="E123" i="9"/>
  <c r="H132" i="9"/>
  <c r="H143" i="9"/>
  <c r="I150" i="9"/>
  <c r="E159" i="9"/>
  <c r="B169" i="9"/>
  <c r="L180" i="9"/>
  <c r="I180" i="9"/>
  <c r="H180" i="9"/>
  <c r="S50" i="9"/>
  <c r="D65" i="9"/>
  <c r="C78" i="9"/>
  <c r="E91" i="9"/>
  <c r="D97" i="9"/>
  <c r="R143" i="9"/>
  <c r="D169" i="9"/>
  <c r="B180" i="9"/>
  <c r="P65" i="9"/>
  <c r="O78" i="9"/>
  <c r="N97" i="9"/>
  <c r="H145" i="9"/>
  <c r="P161" i="9"/>
  <c r="Q169" i="9"/>
  <c r="H10" i="9"/>
  <c r="F10" i="9"/>
  <c r="E10" i="9"/>
  <c r="R65" i="9"/>
  <c r="P78" i="9"/>
  <c r="D92" i="9"/>
  <c r="O97" i="9"/>
  <c r="B130" i="9"/>
  <c r="I145" i="9"/>
  <c r="O157" i="9"/>
  <c r="Q161" i="9"/>
  <c r="D10" i="9"/>
  <c r="Q78" i="9"/>
  <c r="E92" i="9"/>
  <c r="P97" i="9"/>
  <c r="T108" i="9"/>
  <c r="S108" i="9"/>
  <c r="D130" i="9"/>
  <c r="K145" i="9"/>
  <c r="J158" i="9"/>
  <c r="I158" i="9"/>
  <c r="H158" i="9"/>
  <c r="G158" i="9"/>
  <c r="B170" i="9"/>
  <c r="E170" i="9"/>
  <c r="D170" i="9"/>
  <c r="C170" i="9"/>
  <c r="T189" i="9"/>
  <c r="S189" i="9"/>
  <c r="B194" i="9"/>
  <c r="G201" i="9"/>
  <c r="O145" i="9"/>
  <c r="K202" i="9"/>
  <c r="J202" i="9"/>
  <c r="I202" i="9"/>
  <c r="D21" i="9"/>
  <c r="M45" i="9"/>
  <c r="K58" i="9"/>
  <c r="J58" i="9"/>
  <c r="L67" i="9"/>
  <c r="B85" i="9"/>
  <c r="E90" i="9"/>
  <c r="R92" i="9"/>
  <c r="G130" i="9"/>
  <c r="P140" i="9"/>
  <c r="P145" i="9"/>
  <c r="I154" i="9"/>
  <c r="C202" i="9"/>
  <c r="G21" i="9"/>
  <c r="N32" i="9"/>
  <c r="E54" i="9"/>
  <c r="B58" i="9"/>
  <c r="Q67" i="9"/>
  <c r="N72" i="9"/>
  <c r="E72" i="9"/>
  <c r="D72" i="9"/>
  <c r="C85" i="9"/>
  <c r="F90" i="9"/>
  <c r="E93" i="9"/>
  <c r="T93" i="9"/>
  <c r="S93" i="9"/>
  <c r="B105" i="9"/>
  <c r="G105" i="9"/>
  <c r="F105" i="9"/>
  <c r="E105" i="9"/>
  <c r="E125" i="9"/>
  <c r="H130" i="9"/>
  <c r="F137" i="9"/>
  <c r="Q140" i="9"/>
  <c r="Q145" i="9"/>
  <c r="M154" i="9"/>
  <c r="M194" i="9"/>
  <c r="D202" i="9"/>
  <c r="C8" i="9"/>
  <c r="O32" i="9"/>
  <c r="I41" i="9"/>
  <c r="F54" i="9"/>
  <c r="C58" i="9"/>
  <c r="M68" i="9"/>
  <c r="L68" i="9"/>
  <c r="G85" i="9"/>
  <c r="H90" i="9"/>
  <c r="B93" i="9"/>
  <c r="C105" i="9"/>
  <c r="F125" i="9"/>
  <c r="I130" i="9"/>
  <c r="I137" i="9"/>
  <c r="R141" i="9"/>
  <c r="N141" i="9"/>
  <c r="O154" i="9"/>
  <c r="I189" i="9"/>
  <c r="G202" i="9"/>
  <c r="Q32" i="9"/>
  <c r="K54" i="9"/>
  <c r="D58" i="9"/>
  <c r="I85" i="9"/>
  <c r="I90" i="9"/>
  <c r="G125" i="9"/>
  <c r="K130" i="9"/>
  <c r="J137" i="9"/>
  <c r="L155" i="9"/>
  <c r="I155" i="9"/>
  <c r="G155" i="9"/>
  <c r="Q202" i="9"/>
  <c r="B47" i="9"/>
  <c r="L54" i="9"/>
  <c r="E58" i="9"/>
  <c r="L85" i="9"/>
  <c r="K90" i="9"/>
  <c r="D93" i="9"/>
  <c r="S96" i="9"/>
  <c r="Q96" i="9"/>
  <c r="N96" i="9"/>
  <c r="H105" i="9"/>
  <c r="N125" i="9"/>
  <c r="N130" i="9"/>
  <c r="M137" i="9"/>
  <c r="D155" i="9"/>
  <c r="B167" i="9"/>
  <c r="B179" i="9"/>
  <c r="M195" i="9"/>
  <c r="L195" i="9"/>
  <c r="K195" i="9"/>
  <c r="R202" i="9"/>
  <c r="C11" i="9"/>
  <c r="F58" i="9"/>
  <c r="N68" i="9"/>
  <c r="G73" i="9"/>
  <c r="M85" i="9"/>
  <c r="G93" i="9"/>
  <c r="B96" i="9"/>
  <c r="P99" i="9"/>
  <c r="I105" i="9"/>
  <c r="L141" i="9"/>
  <c r="M155" i="9"/>
  <c r="O158" i="9"/>
  <c r="N170" i="9"/>
  <c r="C179" i="9"/>
  <c r="M189" i="9"/>
  <c r="I195" i="9"/>
  <c r="B114" i="9"/>
  <c r="B124" i="9"/>
  <c r="B122" i="9"/>
  <c r="C173" i="9"/>
  <c r="L13" i="9"/>
  <c r="L17" i="9"/>
  <c r="K15" i="9"/>
  <c r="K8" i="9"/>
  <c r="P98" i="9"/>
  <c r="L98" i="9"/>
  <c r="C98" i="9"/>
  <c r="O98" i="9"/>
  <c r="N98" i="9"/>
  <c r="G98" i="9"/>
  <c r="F98" i="9"/>
  <c r="B98" i="9"/>
  <c r="T98" i="9"/>
  <c r="S98" i="9"/>
  <c r="Q98" i="9"/>
  <c r="M98" i="9"/>
  <c r="H98" i="9"/>
  <c r="D98" i="9"/>
  <c r="D18" i="9"/>
  <c r="H18" i="9"/>
  <c r="C18" i="9"/>
  <c r="I18" i="9"/>
  <c r="J18" i="9" s="1"/>
  <c r="F18" i="9"/>
  <c r="M18" i="9"/>
  <c r="G18" i="9"/>
  <c r="E18" i="9"/>
  <c r="B18" i="9"/>
  <c r="N79" i="9"/>
  <c r="J79" i="9"/>
  <c r="D79" i="9"/>
  <c r="S79" i="9"/>
  <c r="R79" i="9"/>
  <c r="M79" i="9"/>
  <c r="K79" i="9"/>
  <c r="I79" i="9"/>
  <c r="T79" i="9"/>
  <c r="Q79" i="9"/>
  <c r="L79" i="9"/>
  <c r="H79" i="9"/>
  <c r="G79" i="9"/>
  <c r="F79" i="9"/>
  <c r="C79" i="9"/>
  <c r="B79" i="9"/>
  <c r="C153" i="9"/>
  <c r="H153" i="9"/>
  <c r="Q153" i="9"/>
  <c r="P153" i="9"/>
  <c r="G153" i="9"/>
  <c r="O18" i="9"/>
  <c r="O80" i="9"/>
  <c r="C80" i="9"/>
  <c r="F80" i="9"/>
  <c r="B80" i="9"/>
  <c r="T80" i="9"/>
  <c r="S80" i="9"/>
  <c r="P80" i="9"/>
  <c r="N80" i="9"/>
  <c r="H80" i="9"/>
  <c r="K200" i="9"/>
  <c r="I200" i="9"/>
  <c r="D200" i="9"/>
  <c r="S200" i="9"/>
  <c r="O200" i="9"/>
  <c r="N200" i="9"/>
  <c r="M200" i="9"/>
  <c r="J80" i="9"/>
  <c r="J131" i="9"/>
  <c r="K131" i="9"/>
  <c r="P131" i="9"/>
  <c r="L131" i="9"/>
  <c r="I131" i="9"/>
  <c r="H131" i="9"/>
  <c r="G200" i="9"/>
  <c r="K80" i="9"/>
  <c r="Q131" i="9"/>
  <c r="H200" i="9"/>
  <c r="O12" i="9"/>
  <c r="G12" i="9"/>
  <c r="L59" i="9"/>
  <c r="B59" i="9"/>
  <c r="Q59" i="9"/>
  <c r="P59" i="9"/>
  <c r="M59" i="9"/>
  <c r="F81" i="9"/>
  <c r="B81" i="9"/>
  <c r="O81" i="9"/>
  <c r="H81" i="9"/>
  <c r="G81" i="9"/>
  <c r="N81" i="9"/>
  <c r="E81" i="9"/>
  <c r="D81" i="9"/>
  <c r="C81" i="9"/>
  <c r="C146" i="9"/>
  <c r="Q146" i="9"/>
  <c r="J146" i="9"/>
  <c r="S146" i="9"/>
  <c r="P146" i="9"/>
  <c r="M146" i="9"/>
  <c r="K146" i="9"/>
  <c r="H146" i="9"/>
  <c r="F146" i="9"/>
  <c r="E146" i="9"/>
  <c r="O146" i="9"/>
  <c r="I146" i="9"/>
  <c r="G146" i="9"/>
  <c r="D146" i="9"/>
  <c r="B146" i="9"/>
  <c r="L200" i="9"/>
  <c r="G106" i="9"/>
  <c r="T106" i="9"/>
  <c r="P106" i="9"/>
  <c r="M106" i="9"/>
  <c r="I106" i="9"/>
  <c r="O106" i="9"/>
  <c r="H106" i="9"/>
  <c r="F106" i="9"/>
  <c r="E106" i="9"/>
  <c r="R98" i="9"/>
  <c r="S106" i="9"/>
  <c r="T48" i="9"/>
  <c r="H48" i="9"/>
  <c r="D48" i="9"/>
  <c r="O48" i="9"/>
  <c r="I48" i="9"/>
  <c r="G48" i="9"/>
  <c r="C48" i="9"/>
  <c r="S48" i="9"/>
  <c r="R48" i="9"/>
  <c r="P48" i="9"/>
  <c r="N48" i="9"/>
  <c r="M48" i="9"/>
  <c r="L48" i="9"/>
  <c r="J48" i="9"/>
  <c r="F48" i="9"/>
  <c r="E48" i="9"/>
  <c r="J162" i="9"/>
  <c r="B162" i="9"/>
  <c r="O13" i="9"/>
  <c r="H13" i="9"/>
  <c r="E13" i="9"/>
  <c r="F43" i="9"/>
  <c r="K43" i="9"/>
  <c r="M43" i="9"/>
  <c r="B48" i="9"/>
  <c r="B13" i="9"/>
  <c r="B43" i="9"/>
  <c r="K48" i="9"/>
  <c r="B14" i="9"/>
  <c r="M14" i="9"/>
  <c r="H14" i="9"/>
  <c r="O21" i="9"/>
  <c r="F21" i="9"/>
  <c r="M21" i="9"/>
  <c r="Q48" i="9"/>
  <c r="S60" i="9"/>
  <c r="O60" i="9"/>
  <c r="J60" i="9"/>
  <c r="D60" i="9"/>
  <c r="P60" i="9"/>
  <c r="N60" i="9"/>
  <c r="K60" i="9"/>
  <c r="G60" i="9"/>
  <c r="E60" i="9"/>
  <c r="C60" i="9"/>
  <c r="T60" i="9"/>
  <c r="R60" i="9"/>
  <c r="Q60" i="9"/>
  <c r="M60" i="9"/>
  <c r="I60" i="9"/>
  <c r="H60" i="9"/>
  <c r="F60" i="9"/>
  <c r="B60" i="9"/>
  <c r="C6" i="9"/>
  <c r="C21" i="9"/>
  <c r="L60" i="9"/>
  <c r="N184" i="9"/>
  <c r="C184" i="9"/>
  <c r="G39" i="9"/>
  <c r="Q66" i="9"/>
  <c r="S66" i="9"/>
  <c r="E66" i="9"/>
  <c r="D23" i="9"/>
  <c r="H23" i="9"/>
  <c r="B23" i="9"/>
  <c r="M23" i="9"/>
  <c r="I23" i="9"/>
  <c r="G23" i="9"/>
  <c r="C23" i="9"/>
  <c r="M39" i="9"/>
  <c r="E6" i="9"/>
  <c r="D6" i="9"/>
  <c r="M6" i="9"/>
  <c r="F6" i="9"/>
  <c r="C39" i="9"/>
  <c r="H51" i="9"/>
  <c r="I51" i="9"/>
  <c r="S51" i="9"/>
  <c r="P51" i="9"/>
  <c r="O51" i="9"/>
  <c r="G51" i="9"/>
  <c r="T51" i="9"/>
  <c r="R51" i="9"/>
  <c r="R55" i="9"/>
  <c r="N55" i="9"/>
  <c r="E55" i="9"/>
  <c r="T55" i="9"/>
  <c r="Q55" i="9"/>
  <c r="P55" i="9"/>
  <c r="O55" i="9"/>
  <c r="M55" i="9"/>
  <c r="G55" i="9"/>
  <c r="F55" i="9"/>
  <c r="D55" i="9"/>
  <c r="O86" i="9"/>
  <c r="N86" i="9"/>
  <c r="K86" i="9"/>
  <c r="E86" i="9"/>
  <c r="I17" i="9"/>
  <c r="C17" i="9"/>
  <c r="O17" i="9"/>
  <c r="M17" i="9"/>
  <c r="H17" i="9"/>
  <c r="E51" i="9"/>
  <c r="B55" i="9"/>
  <c r="R86" i="9"/>
  <c r="O168" i="9"/>
  <c r="G168" i="9"/>
  <c r="S168" i="9"/>
  <c r="M168" i="9"/>
  <c r="K168" i="9"/>
  <c r="I168" i="9"/>
  <c r="D168" i="9"/>
  <c r="C168" i="9"/>
  <c r="Q168" i="9"/>
  <c r="N168" i="9"/>
  <c r="D17" i="9"/>
  <c r="L33" i="9"/>
  <c r="H33" i="9"/>
  <c r="D33" i="9"/>
  <c r="P33" i="9"/>
  <c r="G33" i="9"/>
  <c r="F33" i="9"/>
  <c r="B33" i="9"/>
  <c r="T33" i="9"/>
  <c r="S33" i="9"/>
  <c r="R33" i="9"/>
  <c r="O33" i="9"/>
  <c r="N33" i="9"/>
  <c r="M33" i="9"/>
  <c r="K33" i="9"/>
  <c r="I33" i="9"/>
  <c r="E33" i="9"/>
  <c r="C33" i="9"/>
  <c r="J51" i="9"/>
  <c r="J55" i="9"/>
  <c r="G62" i="9"/>
  <c r="E62" i="9"/>
  <c r="O62" i="9"/>
  <c r="I62" i="9"/>
  <c r="F62" i="9"/>
  <c r="T62" i="9"/>
  <c r="S62" i="9"/>
  <c r="N62" i="9"/>
  <c r="M62" i="9"/>
  <c r="L62" i="9"/>
  <c r="J62" i="9"/>
  <c r="B83" i="9"/>
  <c r="R83" i="9"/>
  <c r="M83" i="9"/>
  <c r="G83" i="9"/>
  <c r="Q83" i="9"/>
  <c r="P83" i="9"/>
  <c r="L83" i="9"/>
  <c r="K83" i="9"/>
  <c r="I83" i="9"/>
  <c r="F83" i="9"/>
  <c r="E83" i="9"/>
  <c r="T83" i="9"/>
  <c r="S83" i="9"/>
  <c r="O83" i="9"/>
  <c r="J83" i="9"/>
  <c r="H83" i="9"/>
  <c r="D83" i="9"/>
  <c r="C83" i="9"/>
  <c r="O112" i="9"/>
  <c r="H112" i="9"/>
  <c r="P112" i="9"/>
  <c r="I112" i="9"/>
  <c r="F112" i="9"/>
  <c r="B112" i="9"/>
  <c r="N112" i="9"/>
  <c r="F168" i="9"/>
  <c r="Q187" i="9"/>
  <c r="H187" i="9"/>
  <c r="S187" i="9"/>
  <c r="O187" i="9"/>
  <c r="J187" i="9"/>
  <c r="G187" i="9"/>
  <c r="F187" i="9"/>
  <c r="T187" i="9"/>
  <c r="M187" i="9"/>
  <c r="I187" i="9"/>
  <c r="E187" i="9"/>
  <c r="R196" i="9"/>
  <c r="E196" i="9"/>
  <c r="M196" i="9"/>
  <c r="L196" i="9"/>
  <c r="I196" i="9"/>
  <c r="F196" i="9"/>
  <c r="E17" i="9"/>
  <c r="J33" i="9"/>
  <c r="L51" i="9"/>
  <c r="S55" i="9"/>
  <c r="P62" i="9"/>
  <c r="B72" i="9"/>
  <c r="C72" i="9"/>
  <c r="P72" i="9"/>
  <c r="J72" i="9"/>
  <c r="T72" i="9"/>
  <c r="Q72" i="9"/>
  <c r="M72" i="9"/>
  <c r="K72" i="9"/>
  <c r="I72" i="9"/>
  <c r="S72" i="9"/>
  <c r="R72" i="9"/>
  <c r="O72" i="9"/>
  <c r="L72" i="9"/>
  <c r="H72" i="9"/>
  <c r="G72" i="9"/>
  <c r="F72" i="9"/>
  <c r="N83" i="9"/>
  <c r="E103" i="9"/>
  <c r="L103" i="9"/>
  <c r="E112" i="9"/>
  <c r="J168" i="9"/>
  <c r="C187" i="9"/>
  <c r="S196" i="9"/>
  <c r="B94" i="9"/>
  <c r="N94" i="9"/>
  <c r="J94" i="9"/>
  <c r="E94" i="9"/>
  <c r="S94" i="9"/>
  <c r="Q94" i="9"/>
  <c r="P94" i="9"/>
  <c r="T109" i="9"/>
  <c r="H109" i="9"/>
  <c r="S109" i="9"/>
  <c r="Q109" i="9"/>
  <c r="O109" i="9"/>
  <c r="G109" i="9"/>
  <c r="Q127" i="9"/>
  <c r="J127" i="9"/>
  <c r="E127" i="9"/>
  <c r="D127" i="9"/>
  <c r="E142" i="9"/>
  <c r="S142" i="9"/>
  <c r="P142" i="9"/>
  <c r="N142" i="9"/>
  <c r="C142" i="9"/>
  <c r="B142" i="9"/>
  <c r="J177" i="9"/>
  <c r="I177" i="9"/>
  <c r="E177" i="9"/>
  <c r="Q177" i="9"/>
  <c r="M177" i="9"/>
  <c r="L177" i="9"/>
  <c r="L18" i="9"/>
  <c r="S37" i="9"/>
  <c r="L37" i="9"/>
  <c r="M40" i="9"/>
  <c r="T40" i="9"/>
  <c r="R40" i="9"/>
  <c r="C94" i="9"/>
  <c r="C109" i="9"/>
  <c r="G127" i="9"/>
  <c r="K142" i="9"/>
  <c r="R163" i="9"/>
  <c r="Q163" i="9"/>
  <c r="I163" i="9"/>
  <c r="P163" i="9"/>
  <c r="K163" i="9"/>
  <c r="C177" i="9"/>
  <c r="B37" i="9"/>
  <c r="J40" i="9"/>
  <c r="Q61" i="9"/>
  <c r="J69" i="9"/>
  <c r="T69" i="9"/>
  <c r="P69" i="9"/>
  <c r="O69" i="9"/>
  <c r="M90" i="9"/>
  <c r="G90" i="9"/>
  <c r="T90" i="9"/>
  <c r="S90" i="9"/>
  <c r="D94" i="9"/>
  <c r="F104" i="9"/>
  <c r="P109" i="9"/>
  <c r="Q118" i="9"/>
  <c r="I127" i="9"/>
  <c r="M142" i="9"/>
  <c r="O151" i="9"/>
  <c r="B151" i="9"/>
  <c r="S151" i="9"/>
  <c r="Q151" i="9"/>
  <c r="K151" i="9"/>
  <c r="I151" i="9"/>
  <c r="C151" i="9"/>
  <c r="B163" i="9"/>
  <c r="D177" i="9"/>
  <c r="E22" i="9"/>
  <c r="G37" i="9"/>
  <c r="L40" i="9"/>
  <c r="Q52" i="9"/>
  <c r="I52" i="9"/>
  <c r="B69" i="9"/>
  <c r="D90" i="9"/>
  <c r="F94" i="9"/>
  <c r="C96" i="9"/>
  <c r="R96" i="9"/>
  <c r="L96" i="9"/>
  <c r="T96" i="9"/>
  <c r="P96" i="9"/>
  <c r="O96" i="9"/>
  <c r="M96" i="9"/>
  <c r="J96" i="9"/>
  <c r="I96" i="9"/>
  <c r="L104" i="9"/>
  <c r="R109" i="9"/>
  <c r="K127" i="9"/>
  <c r="Q142" i="9"/>
  <c r="D151" i="9"/>
  <c r="C163" i="9"/>
  <c r="G177" i="9"/>
  <c r="H94" i="9"/>
  <c r="Q101" i="9"/>
  <c r="I101" i="9"/>
  <c r="C101" i="9"/>
  <c r="T101" i="9"/>
  <c r="R101" i="9"/>
  <c r="M127" i="9"/>
  <c r="T142" i="9"/>
  <c r="K164" i="9"/>
  <c r="T164" i="9"/>
  <c r="R164" i="9"/>
  <c r="H164" i="9"/>
  <c r="G164" i="9"/>
  <c r="C164" i="9"/>
  <c r="Q174" i="9"/>
  <c r="P174" i="9"/>
  <c r="M174" i="9"/>
  <c r="E174" i="9"/>
  <c r="T174" i="9"/>
  <c r="O174" i="9"/>
  <c r="L174" i="9"/>
  <c r="K174" i="9"/>
  <c r="K177" i="9"/>
  <c r="O37" i="9"/>
  <c r="S40" i="9"/>
  <c r="I94" i="9"/>
  <c r="D101" i="9"/>
  <c r="Q104" i="9"/>
  <c r="O127" i="9"/>
  <c r="F164" i="9"/>
  <c r="O171" i="9"/>
  <c r="I171" i="9"/>
  <c r="R171" i="9"/>
  <c r="P171" i="9"/>
  <c r="N171" i="9"/>
  <c r="B174" i="9"/>
  <c r="O177" i="9"/>
  <c r="G193" i="9"/>
  <c r="O15" i="9"/>
  <c r="D15" i="9"/>
  <c r="H15" i="9"/>
  <c r="F15" i="9"/>
  <c r="B30" i="9"/>
  <c r="S30" i="9"/>
  <c r="M30" i="9"/>
  <c r="J30" i="9"/>
  <c r="P37" i="9"/>
  <c r="P41" i="9"/>
  <c r="O41" i="9"/>
  <c r="D41" i="9"/>
  <c r="Q41" i="9"/>
  <c r="N41" i="9"/>
  <c r="G41" i="9"/>
  <c r="K94" i="9"/>
  <c r="E101" i="9"/>
  <c r="P127" i="9"/>
  <c r="D143" i="9"/>
  <c r="P159" i="9"/>
  <c r="K159" i="9"/>
  <c r="T159" i="9"/>
  <c r="O159" i="9"/>
  <c r="M159" i="9"/>
  <c r="L159" i="9"/>
  <c r="I164" i="9"/>
  <c r="C171" i="9"/>
  <c r="C174" i="9"/>
  <c r="S177" i="9"/>
  <c r="R193" i="9"/>
  <c r="B10" i="9"/>
  <c r="B15" i="9"/>
  <c r="R30" i="9"/>
  <c r="Q37" i="9"/>
  <c r="E41" i="9"/>
  <c r="N52" i="9"/>
  <c r="B84" i="9"/>
  <c r="M84" i="9"/>
  <c r="R84" i="9"/>
  <c r="Q84" i="9"/>
  <c r="J90" i="9"/>
  <c r="O92" i="9"/>
  <c r="L94" i="9"/>
  <c r="K96" i="9"/>
  <c r="F101" i="9"/>
  <c r="M114" i="9"/>
  <c r="I114" i="9"/>
  <c r="D114" i="9"/>
  <c r="T114" i="9"/>
  <c r="S114" i="9"/>
  <c r="R114" i="9"/>
  <c r="O114" i="9"/>
  <c r="N114" i="9"/>
  <c r="K114" i="9"/>
  <c r="H114" i="9"/>
  <c r="G114" i="9"/>
  <c r="R127" i="9"/>
  <c r="E143" i="9"/>
  <c r="C159" i="9"/>
  <c r="Q164" i="9"/>
  <c r="G171" i="9"/>
  <c r="D174" i="9"/>
  <c r="Q194" i="9"/>
  <c r="I194" i="9"/>
  <c r="S194" i="9"/>
  <c r="J32" i="9"/>
  <c r="C32" i="9"/>
  <c r="S32" i="9"/>
  <c r="M32" i="9"/>
  <c r="R32" i="9"/>
  <c r="P32" i="9"/>
  <c r="P38" i="9"/>
  <c r="D38" i="9"/>
  <c r="T38" i="9"/>
  <c r="M38" i="9"/>
  <c r="O38" i="9"/>
  <c r="N38" i="9"/>
  <c r="J38" i="9"/>
  <c r="E38" i="9"/>
  <c r="B38" i="9"/>
  <c r="S56" i="9"/>
  <c r="J56" i="9"/>
  <c r="C56" i="9"/>
  <c r="O94" i="9"/>
  <c r="O117" i="9"/>
  <c r="E117" i="9"/>
  <c r="I117" i="9"/>
  <c r="H117" i="9"/>
  <c r="C117" i="9"/>
  <c r="B117" i="9"/>
  <c r="T127" i="9"/>
  <c r="N197" i="9"/>
  <c r="F197" i="9"/>
  <c r="B32" i="9"/>
  <c r="C38" i="9"/>
  <c r="D56" i="9"/>
  <c r="R94" i="9"/>
  <c r="J101" i="9"/>
  <c r="R108" i="9"/>
  <c r="P108" i="9"/>
  <c r="L108" i="9"/>
  <c r="E108" i="9"/>
  <c r="F108" i="9"/>
  <c r="D108" i="9"/>
  <c r="T111" i="9"/>
  <c r="G111" i="9"/>
  <c r="N111" i="9"/>
  <c r="M111" i="9"/>
  <c r="D117" i="9"/>
  <c r="O166" i="9"/>
  <c r="N174" i="9"/>
  <c r="O198" i="9"/>
  <c r="T198" i="9"/>
  <c r="S198" i="9"/>
  <c r="P198" i="9"/>
  <c r="I198" i="9"/>
  <c r="H198" i="9"/>
  <c r="E16" i="9"/>
  <c r="I16" i="9"/>
  <c r="D16" i="9"/>
  <c r="P26" i="9"/>
  <c r="K26" i="9"/>
  <c r="D26" i="9"/>
  <c r="D32" i="9"/>
  <c r="F38" i="9"/>
  <c r="L42" i="9"/>
  <c r="C42" i="9"/>
  <c r="E56" i="9"/>
  <c r="Q63" i="9"/>
  <c r="O63" i="9"/>
  <c r="D63" i="9"/>
  <c r="S63" i="9"/>
  <c r="N63" i="9"/>
  <c r="J63" i="9"/>
  <c r="T94" i="9"/>
  <c r="Q99" i="9"/>
  <c r="C99" i="9"/>
  <c r="S99" i="9"/>
  <c r="R99" i="9"/>
  <c r="K101" i="9"/>
  <c r="C108" i="9"/>
  <c r="C111" i="9"/>
  <c r="F117" i="9"/>
  <c r="T141" i="9"/>
  <c r="O141" i="9"/>
  <c r="H141" i="9"/>
  <c r="S141" i="9"/>
  <c r="Q141" i="9"/>
  <c r="P141" i="9"/>
  <c r="J144" i="9"/>
  <c r="E144" i="9"/>
  <c r="N144" i="9"/>
  <c r="M144" i="9"/>
  <c r="K144" i="9"/>
  <c r="G144" i="9"/>
  <c r="F144" i="9"/>
  <c r="D147" i="9"/>
  <c r="Q166" i="9"/>
  <c r="L171" i="9"/>
  <c r="S174" i="9"/>
  <c r="D186" i="9"/>
  <c r="C186" i="9"/>
  <c r="P186" i="9"/>
  <c r="D198" i="9"/>
  <c r="K18" i="9"/>
  <c r="M10" i="9"/>
  <c r="B16" i="9"/>
  <c r="E26" i="9"/>
  <c r="E32" i="9"/>
  <c r="E34" i="9"/>
  <c r="J34" i="9"/>
  <c r="I38" i="9"/>
  <c r="B42" i="9"/>
  <c r="C63" i="9"/>
  <c r="B99" i="9"/>
  <c r="L101" i="9"/>
  <c r="I108" i="9"/>
  <c r="D111" i="9"/>
  <c r="L117" i="9"/>
  <c r="D121" i="9"/>
  <c r="M123" i="9"/>
  <c r="R123" i="9"/>
  <c r="S126" i="9"/>
  <c r="O126" i="9"/>
  <c r="I126" i="9"/>
  <c r="B126" i="9"/>
  <c r="R126" i="9"/>
  <c r="Q126" i="9"/>
  <c r="N126" i="9"/>
  <c r="L126" i="9"/>
  <c r="J126" i="9"/>
  <c r="E138" i="9"/>
  <c r="Q138" i="9"/>
  <c r="T138" i="9"/>
  <c r="E141" i="9"/>
  <c r="D144" i="9"/>
  <c r="Q167" i="9"/>
  <c r="O167" i="9"/>
  <c r="J167" i="9"/>
  <c r="M171" i="9"/>
  <c r="B186" i="9"/>
  <c r="E198" i="9"/>
  <c r="L23" i="9"/>
  <c r="O11" i="9"/>
  <c r="F11" i="9"/>
  <c r="I11" i="9"/>
  <c r="E11" i="9"/>
  <c r="B11" i="9"/>
  <c r="F32" i="9"/>
  <c r="N35" i="9"/>
  <c r="F35" i="9"/>
  <c r="M35" i="9"/>
  <c r="D35" i="9"/>
  <c r="B35" i="9"/>
  <c r="K38" i="9"/>
  <c r="B61" i="9"/>
  <c r="R61" i="9"/>
  <c r="M61" i="9"/>
  <c r="G61" i="9"/>
  <c r="S61" i="9"/>
  <c r="O61" i="9"/>
  <c r="L61" i="9"/>
  <c r="K61" i="9"/>
  <c r="N101" i="9"/>
  <c r="N117" i="9"/>
  <c r="S134" i="9"/>
  <c r="L134" i="9"/>
  <c r="C134" i="9"/>
  <c r="K134" i="9"/>
  <c r="G134" i="9"/>
  <c r="D134" i="9"/>
  <c r="B134" i="9"/>
  <c r="D11" i="9"/>
  <c r="I32" i="9"/>
  <c r="C35" i="9"/>
  <c r="L38" i="9"/>
  <c r="C61" i="9"/>
  <c r="S68" i="9"/>
  <c r="T68" i="9"/>
  <c r="K68" i="9"/>
  <c r="D68" i="9"/>
  <c r="G68" i="9"/>
  <c r="F68" i="9"/>
  <c r="B68" i="9"/>
  <c r="J77" i="9"/>
  <c r="F77" i="9"/>
  <c r="D102" i="9"/>
  <c r="M102" i="9"/>
  <c r="O102" i="9"/>
  <c r="N102" i="9"/>
  <c r="H102" i="9"/>
  <c r="G102" i="9"/>
  <c r="E102" i="9"/>
  <c r="K108" i="9"/>
  <c r="F111" i="9"/>
  <c r="S117" i="9"/>
  <c r="E134" i="9"/>
  <c r="O161" i="9"/>
  <c r="H161" i="9"/>
  <c r="E161" i="9"/>
  <c r="S171" i="9"/>
  <c r="R198" i="9"/>
  <c r="G11" i="9"/>
  <c r="H16" i="9"/>
  <c r="C20" i="9"/>
  <c r="N26" i="9"/>
  <c r="K32" i="9"/>
  <c r="H35" i="9"/>
  <c r="Q38" i="9"/>
  <c r="I42" i="9"/>
  <c r="D61" i="9"/>
  <c r="R63" i="9"/>
  <c r="C68" i="9"/>
  <c r="B77" i="9"/>
  <c r="G99" i="9"/>
  <c r="F102" i="9"/>
  <c r="M108" i="9"/>
  <c r="I111" i="9"/>
  <c r="H118" i="9"/>
  <c r="D118" i="9"/>
  <c r="S118" i="9"/>
  <c r="R118" i="9"/>
  <c r="P118" i="9"/>
  <c r="M118" i="9"/>
  <c r="L121" i="9"/>
  <c r="F134" i="9"/>
  <c r="I141" i="9"/>
  <c r="T144" i="9"/>
  <c r="H149" i="9"/>
  <c r="K161" i="9"/>
  <c r="H186" i="9"/>
  <c r="C199" i="9"/>
  <c r="M199" i="9"/>
  <c r="J199" i="9"/>
  <c r="L10" i="9"/>
  <c r="L16" i="9"/>
  <c r="H11" i="9"/>
  <c r="M16" i="9"/>
  <c r="O20" i="9"/>
  <c r="O26" i="9"/>
  <c r="L32" i="9"/>
  <c r="I35" i="9"/>
  <c r="R38" i="9"/>
  <c r="M42" i="9"/>
  <c r="P47" i="9"/>
  <c r="Q47" i="9"/>
  <c r="N47" i="9"/>
  <c r="E61" i="9"/>
  <c r="T63" i="9"/>
  <c r="E68" i="9"/>
  <c r="C77" i="9"/>
  <c r="M99" i="9"/>
  <c r="K102" i="9"/>
  <c r="N108" i="9"/>
  <c r="J111" i="9"/>
  <c r="B118" i="9"/>
  <c r="N121" i="9"/>
  <c r="L123" i="9"/>
  <c r="G126" i="9"/>
  <c r="M134" i="9"/>
  <c r="K138" i="9"/>
  <c r="K141" i="9"/>
  <c r="S145" i="9"/>
  <c r="M145" i="9"/>
  <c r="D145" i="9"/>
  <c r="F145" i="9"/>
  <c r="E145" i="9"/>
  <c r="M161" i="9"/>
  <c r="S167" i="9"/>
  <c r="I186" i="9"/>
  <c r="E199" i="9"/>
  <c r="T137" i="9"/>
  <c r="N137" i="9"/>
  <c r="G137" i="9"/>
  <c r="O155" i="9"/>
  <c r="H155" i="9"/>
  <c r="T54" i="9"/>
  <c r="H54" i="9"/>
  <c r="Q54" i="9"/>
  <c r="F67" i="9"/>
  <c r="Q74" i="9"/>
  <c r="H74" i="9"/>
  <c r="I78" i="9"/>
  <c r="E78" i="9"/>
  <c r="R78" i="9"/>
  <c r="Q124" i="9"/>
  <c r="C124" i="9"/>
  <c r="C130" i="9"/>
  <c r="S130" i="9"/>
  <c r="J130" i="9"/>
  <c r="D137" i="9"/>
  <c r="L139" i="9"/>
  <c r="D139" i="9"/>
  <c r="C155" i="9"/>
  <c r="S180" i="9"/>
  <c r="E180" i="9"/>
  <c r="G195" i="9"/>
  <c r="E195" i="9"/>
  <c r="P195" i="9"/>
  <c r="S202" i="9"/>
  <c r="M202" i="9"/>
  <c r="E202" i="9"/>
  <c r="Q44" i="9"/>
  <c r="M44" i="9"/>
  <c r="D44" i="9"/>
  <c r="P67" i="9"/>
  <c r="Q89" i="9"/>
  <c r="P89" i="9"/>
  <c r="E89" i="9"/>
  <c r="F100" i="9"/>
  <c r="B100" i="9"/>
  <c r="H137" i="9"/>
  <c r="E155" i="9"/>
  <c r="N192" i="9"/>
  <c r="M192" i="9"/>
  <c r="G192" i="9"/>
  <c r="S82" i="9"/>
  <c r="N82" i="9"/>
  <c r="H82" i="9"/>
  <c r="B82" i="9"/>
  <c r="K6" i="9"/>
  <c r="E44" i="9"/>
  <c r="M54" i="9"/>
  <c r="S57" i="9"/>
  <c r="M57" i="9"/>
  <c r="F57" i="9"/>
  <c r="Q65" i="9"/>
  <c r="K65" i="9"/>
  <c r="M71" i="9"/>
  <c r="G71" i="9"/>
  <c r="O74" i="9"/>
  <c r="G78" i="9"/>
  <c r="C82" i="9"/>
  <c r="G89" i="9"/>
  <c r="E100" i="9"/>
  <c r="S110" i="9"/>
  <c r="F110" i="9"/>
  <c r="Q120" i="9"/>
  <c r="F120" i="9"/>
  <c r="L137" i="9"/>
  <c r="K155" i="9"/>
  <c r="K192" i="9"/>
  <c r="F82" i="9"/>
  <c r="Q137" i="9"/>
  <c r="R155" i="9"/>
  <c r="R181" i="9"/>
  <c r="L181" i="9"/>
  <c r="J19" i="9"/>
  <c r="G24" i="9"/>
  <c r="D36" i="9"/>
  <c r="N44" i="9"/>
  <c r="R54" i="9"/>
  <c r="E57" i="9"/>
  <c r="E65" i="9"/>
  <c r="I71" i="9"/>
  <c r="L78" i="9"/>
  <c r="G82" i="9"/>
  <c r="T89" i="9"/>
  <c r="J97" i="9"/>
  <c r="C97" i="9"/>
  <c r="Q97" i="9"/>
  <c r="Q100" i="9"/>
  <c r="H110" i="9"/>
  <c r="S113" i="9"/>
  <c r="J113" i="9"/>
  <c r="J120" i="9"/>
  <c r="M130" i="9"/>
  <c r="R137" i="9"/>
  <c r="G140" i="9"/>
  <c r="S155" i="9"/>
  <c r="G169" i="9"/>
  <c r="F169" i="9"/>
  <c r="C169" i="9"/>
  <c r="R175" i="9"/>
  <c r="E181" i="9"/>
  <c r="S192" i="9"/>
  <c r="S195" i="9"/>
  <c r="P73" i="9"/>
  <c r="P91" i="9"/>
  <c r="Q93" i="9"/>
  <c r="R158" i="9"/>
  <c r="S173" i="9"/>
  <c r="K85" i="9"/>
  <c r="N122" i="9"/>
  <c r="F158" i="9"/>
  <c r="M170" i="9"/>
  <c r="C19" i="9"/>
  <c r="L6" i="9"/>
  <c r="N6" i="9" s="1"/>
  <c r="R170" i="9"/>
  <c r="K17" i="9"/>
  <c r="K19" i="9"/>
  <c r="K16" i="9"/>
  <c r="K20" i="9"/>
  <c r="K11" i="9"/>
  <c r="K13" i="9"/>
  <c r="D5" i="9"/>
  <c r="H25" i="9"/>
  <c r="D29" i="9"/>
  <c r="L29" i="9"/>
  <c r="T29" i="9"/>
  <c r="S29" i="9"/>
  <c r="M29" i="9"/>
  <c r="H29" i="9"/>
  <c r="G29" i="9"/>
  <c r="C29" i="9"/>
  <c r="K29" i="9"/>
  <c r="H31" i="9"/>
  <c r="R31" i="9"/>
  <c r="D31" i="9"/>
  <c r="C31" i="9"/>
  <c r="S31" i="9"/>
  <c r="N31" i="9"/>
  <c r="M31" i="9"/>
  <c r="C46" i="9"/>
  <c r="H49" i="9"/>
  <c r="C53" i="9"/>
  <c r="E64" i="9"/>
  <c r="L88" i="9"/>
  <c r="K88" i="9"/>
  <c r="R88" i="9"/>
  <c r="N88" i="9"/>
  <c r="H88" i="9"/>
  <c r="O88" i="9"/>
  <c r="M88" i="9"/>
  <c r="D88" i="9"/>
  <c r="C88" i="9"/>
  <c r="I119" i="9"/>
  <c r="E129" i="9"/>
  <c r="O148" i="9"/>
  <c r="H188" i="9"/>
  <c r="G191" i="9"/>
  <c r="B15" i="10"/>
  <c r="D15" i="10"/>
  <c r="C15" i="10"/>
  <c r="G5" i="9"/>
  <c r="D12" i="9"/>
  <c r="C12" i="9"/>
  <c r="E12" i="9"/>
  <c r="B12" i="9"/>
  <c r="H12" i="9"/>
  <c r="J25" i="9"/>
  <c r="C27" i="9"/>
  <c r="B29" i="9"/>
  <c r="B31" i="9"/>
  <c r="B39" i="9"/>
  <c r="S39" i="9"/>
  <c r="L39" i="9"/>
  <c r="K39" i="9"/>
  <c r="E39" i="9"/>
  <c r="T39" i="9"/>
  <c r="O39" i="9"/>
  <c r="N39" i="9"/>
  <c r="D46" i="9"/>
  <c r="I49" i="9"/>
  <c r="D53" i="9"/>
  <c r="K56" i="9"/>
  <c r="F64" i="9"/>
  <c r="B88" i="9"/>
  <c r="J119" i="9"/>
  <c r="H129" i="9"/>
  <c r="S148" i="9"/>
  <c r="N176" i="9"/>
  <c r="L176" i="9"/>
  <c r="B176" i="9"/>
  <c r="R176" i="9"/>
  <c r="J176" i="9"/>
  <c r="K176" i="9"/>
  <c r="P176" i="9"/>
  <c r="O176" i="9"/>
  <c r="T176" i="9"/>
  <c r="M176" i="9"/>
  <c r="F176" i="9"/>
  <c r="S176" i="9"/>
  <c r="Q176" i="9"/>
  <c r="I188" i="9"/>
  <c r="D9" i="10"/>
  <c r="K25" i="9"/>
  <c r="E27" i="9"/>
  <c r="E29" i="9"/>
  <c r="E31" i="9"/>
  <c r="E46" i="9"/>
  <c r="J49" i="9"/>
  <c r="E53" i="9"/>
  <c r="L56" i="9"/>
  <c r="I64" i="9"/>
  <c r="L66" i="9"/>
  <c r="K66" i="9"/>
  <c r="O66" i="9"/>
  <c r="N66" i="9"/>
  <c r="F66" i="9"/>
  <c r="I66" i="9"/>
  <c r="H66" i="9"/>
  <c r="D66" i="9"/>
  <c r="P66" i="9"/>
  <c r="E88" i="9"/>
  <c r="N119" i="9"/>
  <c r="Q129" i="9"/>
  <c r="D149" i="9"/>
  <c r="B149" i="9"/>
  <c r="J149" i="9"/>
  <c r="S149" i="9"/>
  <c r="F149" i="9"/>
  <c r="E149" i="9"/>
  <c r="T149" i="9"/>
  <c r="R149" i="9"/>
  <c r="O149" i="9"/>
  <c r="K149" i="9"/>
  <c r="Q149" i="9"/>
  <c r="P149" i="9"/>
  <c r="F172" i="9"/>
  <c r="D172" i="9"/>
  <c r="J172" i="9"/>
  <c r="L172" i="9"/>
  <c r="H172" i="9"/>
  <c r="G172" i="9"/>
  <c r="E172" i="9"/>
  <c r="M172" i="9"/>
  <c r="B172" i="9"/>
  <c r="S172" i="9"/>
  <c r="R172" i="9"/>
  <c r="O188" i="9"/>
  <c r="K5" i="9"/>
  <c r="E7" i="9"/>
  <c r="H20" i="9"/>
  <c r="G20" i="9"/>
  <c r="F20" i="9"/>
  <c r="E20" i="9"/>
  <c r="M20" i="9"/>
  <c r="L25" i="9"/>
  <c r="G27" i="9"/>
  <c r="F29" i="9"/>
  <c r="F31" i="9"/>
  <c r="D39" i="9"/>
  <c r="F46" i="9"/>
  <c r="L49" i="9"/>
  <c r="F53" i="9"/>
  <c r="R56" i="9"/>
  <c r="J64" i="9"/>
  <c r="B66" i="9"/>
  <c r="H86" i="9"/>
  <c r="G86" i="9"/>
  <c r="J86" i="9"/>
  <c r="D86" i="9"/>
  <c r="Q86" i="9"/>
  <c r="I86" i="9"/>
  <c r="F86" i="9"/>
  <c r="B86" i="9"/>
  <c r="M86" i="9"/>
  <c r="F88" i="9"/>
  <c r="O119" i="9"/>
  <c r="C149" i="9"/>
  <c r="T157" i="9"/>
  <c r="R157" i="9"/>
  <c r="S157" i="9"/>
  <c r="J157" i="9"/>
  <c r="D157" i="9"/>
  <c r="Q157" i="9"/>
  <c r="P157" i="9"/>
  <c r="M157" i="9"/>
  <c r="H157" i="9"/>
  <c r="L157" i="9"/>
  <c r="G157" i="9"/>
  <c r="F157" i="9"/>
  <c r="N157" i="9"/>
  <c r="I157" i="9"/>
  <c r="K157" i="9"/>
  <c r="C157" i="9"/>
  <c r="C172" i="9"/>
  <c r="D176" i="9"/>
  <c r="C9" i="10"/>
  <c r="H21" i="10"/>
  <c r="F21" i="10"/>
  <c r="J21" i="10"/>
  <c r="D21" i="10"/>
  <c r="I21" i="10"/>
  <c r="G21" i="10"/>
  <c r="B21" i="10"/>
  <c r="E21" i="10"/>
  <c r="C21" i="10"/>
  <c r="B46" i="9"/>
  <c r="L5" i="9"/>
  <c r="F7" i="9"/>
  <c r="I12" i="9"/>
  <c r="I14" i="9"/>
  <c r="O14" i="9"/>
  <c r="K14" i="9"/>
  <c r="E14" i="9"/>
  <c r="D14" i="9"/>
  <c r="B20" i="9"/>
  <c r="M25" i="9"/>
  <c r="H27" i="9"/>
  <c r="I29" i="9"/>
  <c r="G31" i="9"/>
  <c r="R36" i="9"/>
  <c r="J36" i="9"/>
  <c r="P36" i="9"/>
  <c r="C36" i="9"/>
  <c r="B36" i="9"/>
  <c r="T36" i="9"/>
  <c r="S36" i="9"/>
  <c r="F36" i="9"/>
  <c r="F39" i="9"/>
  <c r="J43" i="9"/>
  <c r="H43" i="9"/>
  <c r="D43" i="9"/>
  <c r="C43" i="9"/>
  <c r="R43" i="9"/>
  <c r="Q43" i="9"/>
  <c r="E43" i="9"/>
  <c r="G46" i="9"/>
  <c r="I53" i="9"/>
  <c r="C66" i="9"/>
  <c r="L77" i="9"/>
  <c r="K77" i="9"/>
  <c r="Q77" i="9"/>
  <c r="N77" i="9"/>
  <c r="T77" i="9"/>
  <c r="S77" i="9"/>
  <c r="O77" i="9"/>
  <c r="H77" i="9"/>
  <c r="G77" i="9"/>
  <c r="C86" i="9"/>
  <c r="G88" i="9"/>
  <c r="G149" i="9"/>
  <c r="B157" i="9"/>
  <c r="I172" i="9"/>
  <c r="E176" i="9"/>
  <c r="D49" i="9"/>
  <c r="E49" i="9"/>
  <c r="C49" i="9"/>
  <c r="T49" i="9"/>
  <c r="O49" i="9"/>
  <c r="N49" i="9"/>
  <c r="K49" i="9"/>
  <c r="G49" i="9"/>
  <c r="F49" i="9"/>
  <c r="R49" i="9"/>
  <c r="H64" i="9"/>
  <c r="G64" i="9"/>
  <c r="P64" i="9"/>
  <c r="C64" i="9"/>
  <c r="B64" i="9"/>
  <c r="T64" i="9"/>
  <c r="Q64" i="9"/>
  <c r="L64" i="9"/>
  <c r="K64" i="9"/>
  <c r="J129" i="9"/>
  <c r="T129" i="9"/>
  <c r="L129" i="9"/>
  <c r="K129" i="9"/>
  <c r="S129" i="9"/>
  <c r="P129" i="9"/>
  <c r="I129" i="9"/>
  <c r="C129" i="9"/>
  <c r="B129" i="9"/>
  <c r="F129" i="9"/>
  <c r="O129" i="9"/>
  <c r="M129" i="9"/>
  <c r="N129" i="9"/>
  <c r="G129" i="9"/>
  <c r="T191" i="9"/>
  <c r="P191" i="9"/>
  <c r="H191" i="9"/>
  <c r="D191" i="9"/>
  <c r="S191" i="9"/>
  <c r="Q191" i="9"/>
  <c r="O191" i="9"/>
  <c r="N191" i="9"/>
  <c r="M191" i="9"/>
  <c r="J191" i="9"/>
  <c r="F191" i="9"/>
  <c r="E191" i="9"/>
  <c r="L191" i="9"/>
  <c r="I191" i="9"/>
  <c r="K191" i="9"/>
  <c r="C191" i="9"/>
  <c r="M5" i="9"/>
  <c r="H7" i="9"/>
  <c r="J7" i="9" s="1"/>
  <c r="H9" i="9"/>
  <c r="M9" i="9"/>
  <c r="E9" i="9"/>
  <c r="D9" i="9"/>
  <c r="N25" i="9"/>
  <c r="J29" i="9"/>
  <c r="H46" i="9"/>
  <c r="T70" i="9"/>
  <c r="S70" i="9"/>
  <c r="P70" i="9"/>
  <c r="J70" i="9"/>
  <c r="I70" i="9"/>
  <c r="C70" i="9"/>
  <c r="R70" i="9"/>
  <c r="Q70" i="9"/>
  <c r="M70" i="9"/>
  <c r="G70" i="9"/>
  <c r="F70" i="9"/>
  <c r="H75" i="9"/>
  <c r="G75" i="9"/>
  <c r="M75" i="9"/>
  <c r="K75" i="9"/>
  <c r="J75" i="9"/>
  <c r="B75" i="9"/>
  <c r="T75" i="9"/>
  <c r="S75" i="9"/>
  <c r="D75" i="9"/>
  <c r="I88" i="9"/>
  <c r="O5" i="9"/>
  <c r="B9" i="9"/>
  <c r="K12" i="9"/>
  <c r="C14" i="9"/>
  <c r="D20" i="9"/>
  <c r="L22" i="9"/>
  <c r="O22" i="9"/>
  <c r="H22" i="9"/>
  <c r="J22" i="9" s="1"/>
  <c r="G22" i="9"/>
  <c r="D22" i="9"/>
  <c r="K22" i="9"/>
  <c r="P24" i="9"/>
  <c r="T24" i="9"/>
  <c r="O24" i="9"/>
  <c r="S24" i="9"/>
  <c r="M24" i="9"/>
  <c r="L24" i="9"/>
  <c r="B24" i="9"/>
  <c r="O25" i="9"/>
  <c r="N27" i="9"/>
  <c r="N29" i="9"/>
  <c r="J31" i="9"/>
  <c r="H39" i="9"/>
  <c r="J46" i="9"/>
  <c r="Q49" i="9"/>
  <c r="M53" i="9"/>
  <c r="O64" i="9"/>
  <c r="G66" i="9"/>
  <c r="B70" i="9"/>
  <c r="C75" i="9"/>
  <c r="J88" i="9"/>
  <c r="P132" i="9"/>
  <c r="F132" i="9"/>
  <c r="M132" i="9"/>
  <c r="L132" i="9"/>
  <c r="I132" i="9"/>
  <c r="D132" i="9"/>
  <c r="E132" i="9"/>
  <c r="C132" i="9"/>
  <c r="J132" i="9"/>
  <c r="T132" i="9"/>
  <c r="O132" i="9"/>
  <c r="N132" i="9"/>
  <c r="I149" i="9"/>
  <c r="J152" i="9"/>
  <c r="H152" i="9"/>
  <c r="N152" i="9"/>
  <c r="M152" i="9"/>
  <c r="T152" i="9"/>
  <c r="C152" i="9"/>
  <c r="B152" i="9"/>
  <c r="S152" i="9"/>
  <c r="O152" i="9"/>
  <c r="F152" i="9"/>
  <c r="E152" i="9"/>
  <c r="K152" i="9"/>
  <c r="Q152" i="9"/>
  <c r="G152" i="9"/>
  <c r="D152" i="9"/>
  <c r="N172" i="9"/>
  <c r="L197" i="9"/>
  <c r="J197" i="9"/>
  <c r="R197" i="9"/>
  <c r="H197" i="9"/>
  <c r="Q197" i="9"/>
  <c r="I197" i="9"/>
  <c r="S197" i="9"/>
  <c r="O197" i="9"/>
  <c r="G197" i="9"/>
  <c r="T197" i="9"/>
  <c r="M197" i="9"/>
  <c r="E197" i="9"/>
  <c r="D197" i="9"/>
  <c r="P197" i="9"/>
  <c r="J35" i="10"/>
  <c r="I35" i="10"/>
  <c r="H35" i="10"/>
  <c r="D35" i="10"/>
  <c r="B35" i="10"/>
  <c r="C35" i="10"/>
  <c r="G35" i="10"/>
  <c r="F35" i="10"/>
  <c r="B48" i="10"/>
  <c r="F48" i="10"/>
  <c r="E48" i="10"/>
  <c r="J48" i="10"/>
  <c r="I48" i="10"/>
  <c r="H48" i="10"/>
  <c r="C48" i="10"/>
  <c r="G48" i="10"/>
  <c r="D48" i="10"/>
  <c r="C5" i="9"/>
  <c r="D7" i="9"/>
  <c r="L7" i="9"/>
  <c r="K7" i="9"/>
  <c r="C7" i="9"/>
  <c r="B7" i="9"/>
  <c r="G7" i="9"/>
  <c r="M27" i="9"/>
  <c r="I31" i="9"/>
  <c r="N34" i="9"/>
  <c r="D34" i="9"/>
  <c r="P34" i="9"/>
  <c r="O34" i="9"/>
  <c r="H34" i="9"/>
  <c r="M34" i="9"/>
  <c r="L34" i="9"/>
  <c r="I34" i="9"/>
  <c r="C34" i="9"/>
  <c r="B34" i="9"/>
  <c r="S34" i="9"/>
  <c r="P49" i="9"/>
  <c r="J53" i="9"/>
  <c r="N64" i="9"/>
  <c r="C9" i="9"/>
  <c r="L12" i="9"/>
  <c r="F14" i="9"/>
  <c r="I20" i="9"/>
  <c r="B22" i="9"/>
  <c r="C24" i="9"/>
  <c r="P25" i="9"/>
  <c r="O27" i="9"/>
  <c r="O29" i="9"/>
  <c r="K31" i="9"/>
  <c r="F34" i="9"/>
  <c r="G36" i="9"/>
  <c r="I39" i="9"/>
  <c r="G43" i="9"/>
  <c r="M46" i="9"/>
  <c r="S49" i="9"/>
  <c r="N53" i="9"/>
  <c r="R64" i="9"/>
  <c r="J66" i="9"/>
  <c r="D70" i="9"/>
  <c r="E75" i="9"/>
  <c r="D77" i="9"/>
  <c r="L86" i="9"/>
  <c r="P88" i="9"/>
  <c r="B132" i="9"/>
  <c r="L149" i="9"/>
  <c r="I152" i="9"/>
  <c r="O172" i="9"/>
  <c r="I176" i="9"/>
  <c r="B197" i="9"/>
  <c r="E35" i="10"/>
  <c r="E53" i="10"/>
  <c r="F53" i="10"/>
  <c r="J53" i="10"/>
  <c r="D53" i="10"/>
  <c r="B53" i="10"/>
  <c r="G53" i="10"/>
  <c r="B53" i="9"/>
  <c r="H5" i="9"/>
  <c r="L19" i="9"/>
  <c r="C4" i="9"/>
  <c r="B4" i="9"/>
  <c r="M4" i="9"/>
  <c r="L4" i="9"/>
  <c r="I4" i="9"/>
  <c r="E4" i="9"/>
  <c r="D4" i="9"/>
  <c r="M7" i="9"/>
  <c r="F9" i="9"/>
  <c r="M12" i="9"/>
  <c r="G14" i="9"/>
  <c r="C22" i="9"/>
  <c r="D24" i="9"/>
  <c r="Q27" i="9"/>
  <c r="P29" i="9"/>
  <c r="L31" i="9"/>
  <c r="G34" i="9"/>
  <c r="H36" i="9"/>
  <c r="J39" i="9"/>
  <c r="I43" i="9"/>
  <c r="B50" i="9"/>
  <c r="G50" i="9"/>
  <c r="I50" i="9"/>
  <c r="H50" i="9"/>
  <c r="R50" i="9"/>
  <c r="N50" i="9"/>
  <c r="M50" i="9"/>
  <c r="O53" i="9"/>
  <c r="S64" i="9"/>
  <c r="M66" i="9"/>
  <c r="E70" i="9"/>
  <c r="F75" i="9"/>
  <c r="E77" i="9"/>
  <c r="Q88" i="9"/>
  <c r="T103" i="9"/>
  <c r="S103" i="9"/>
  <c r="G103" i="9"/>
  <c r="F103" i="9"/>
  <c r="C103" i="9"/>
  <c r="R103" i="9"/>
  <c r="Q103" i="9"/>
  <c r="N103" i="9"/>
  <c r="K103" i="9"/>
  <c r="J103" i="9"/>
  <c r="D103" i="9"/>
  <c r="B103" i="9"/>
  <c r="I103" i="9"/>
  <c r="G132" i="9"/>
  <c r="M149" i="9"/>
  <c r="L152" i="9"/>
  <c r="H162" i="9"/>
  <c r="F162" i="9"/>
  <c r="P162" i="9"/>
  <c r="G162" i="9"/>
  <c r="N162" i="9"/>
  <c r="D162" i="9"/>
  <c r="C162" i="9"/>
  <c r="M162" i="9"/>
  <c r="L162" i="9"/>
  <c r="I162" i="9"/>
  <c r="R162" i="9"/>
  <c r="Q162" i="9"/>
  <c r="P172" i="9"/>
  <c r="H184" i="9"/>
  <c r="F184" i="9"/>
  <c r="L184" i="9"/>
  <c r="B184" i="9"/>
  <c r="K184" i="9"/>
  <c r="S184" i="9"/>
  <c r="D184" i="9"/>
  <c r="Q184" i="9"/>
  <c r="R184" i="9"/>
  <c r="P184" i="9"/>
  <c r="M184" i="9"/>
  <c r="I184" i="9"/>
  <c r="J184" i="9"/>
  <c r="E184" i="9"/>
  <c r="T184" i="9"/>
  <c r="C197" i="9"/>
  <c r="C53" i="10"/>
  <c r="B27" i="9"/>
  <c r="G4" i="9"/>
  <c r="O7" i="9"/>
  <c r="I9" i="9"/>
  <c r="J9" i="9" s="1"/>
  <c r="L14" i="9"/>
  <c r="L20" i="9"/>
  <c r="F22" i="9"/>
  <c r="F24" i="9"/>
  <c r="B28" i="9"/>
  <c r="I28" i="9"/>
  <c r="P28" i="9"/>
  <c r="O28" i="9"/>
  <c r="H28" i="9"/>
  <c r="S28" i="9"/>
  <c r="R28" i="9"/>
  <c r="D28" i="9"/>
  <c r="R29" i="9"/>
  <c r="P31" i="9"/>
  <c r="K34" i="9"/>
  <c r="K36" i="9"/>
  <c r="P39" i="9"/>
  <c r="L43" i="9"/>
  <c r="R47" i="9"/>
  <c r="T47" i="9"/>
  <c r="M47" i="9"/>
  <c r="D47" i="9"/>
  <c r="C47" i="9"/>
  <c r="S47" i="9"/>
  <c r="G47" i="9"/>
  <c r="D50" i="9"/>
  <c r="T53" i="9"/>
  <c r="R66" i="9"/>
  <c r="K70" i="9"/>
  <c r="L75" i="9"/>
  <c r="I77" i="9"/>
  <c r="P86" i="9"/>
  <c r="T88" i="9"/>
  <c r="H103" i="9"/>
  <c r="K132" i="9"/>
  <c r="T135" i="9"/>
  <c r="L135" i="9"/>
  <c r="C135" i="9"/>
  <c r="S135" i="9"/>
  <c r="P135" i="9"/>
  <c r="O135" i="9"/>
  <c r="I135" i="9"/>
  <c r="H135" i="9"/>
  <c r="E135" i="9"/>
  <c r="K135" i="9"/>
  <c r="J135" i="9"/>
  <c r="D135" i="9"/>
  <c r="Q135" i="9"/>
  <c r="G135" i="9"/>
  <c r="B135" i="9"/>
  <c r="F135" i="9"/>
  <c r="R135" i="9"/>
  <c r="R152" i="9"/>
  <c r="E162" i="9"/>
  <c r="T172" i="9"/>
  <c r="G184" i="9"/>
  <c r="K197" i="9"/>
  <c r="I53" i="10"/>
  <c r="F5" i="9"/>
  <c r="E5" i="9"/>
  <c r="I5" i="9"/>
  <c r="R25" i="9"/>
  <c r="D25" i="9"/>
  <c r="C25" i="9"/>
  <c r="T25" i="9"/>
  <c r="F25" i="9"/>
  <c r="E25" i="9"/>
  <c r="I25" i="9"/>
  <c r="B148" i="9"/>
  <c r="F148" i="9"/>
  <c r="T148" i="9"/>
  <c r="M148" i="9"/>
  <c r="P148" i="9"/>
  <c r="I148" i="9"/>
  <c r="H148" i="9"/>
  <c r="D148" i="9"/>
  <c r="L148" i="9"/>
  <c r="K148" i="9"/>
  <c r="E148" i="9"/>
  <c r="Q148" i="9"/>
  <c r="J148" i="9"/>
  <c r="C148" i="9"/>
  <c r="G148" i="9"/>
  <c r="R148" i="9"/>
  <c r="G25" i="9"/>
  <c r="D64" i="9"/>
  <c r="J45" i="10"/>
  <c r="H45" i="10"/>
  <c r="B45" i="10"/>
  <c r="F45" i="10"/>
  <c r="G45" i="10"/>
  <c r="E45" i="10"/>
  <c r="C45" i="10"/>
  <c r="D45" i="10"/>
  <c r="S88" i="9"/>
  <c r="Q31" i="9"/>
  <c r="Q34" i="9"/>
  <c r="N45" i="9"/>
  <c r="O45" i="9"/>
  <c r="L45" i="9"/>
  <c r="K45" i="9"/>
  <c r="E45" i="9"/>
  <c r="Q45" i="9"/>
  <c r="P45" i="9"/>
  <c r="I45" i="9"/>
  <c r="D45" i="9"/>
  <c r="C45" i="9"/>
  <c r="T45" i="9"/>
  <c r="L70" i="9"/>
  <c r="N75" i="9"/>
  <c r="F107" i="9"/>
  <c r="E107" i="9"/>
  <c r="R107" i="9"/>
  <c r="N107" i="9"/>
  <c r="T107" i="9"/>
  <c r="P107" i="9"/>
  <c r="L107" i="9"/>
  <c r="K107" i="9"/>
  <c r="Q107" i="9"/>
  <c r="I107" i="9"/>
  <c r="H107" i="9"/>
  <c r="B203" i="9"/>
  <c r="R203" i="9"/>
  <c r="J203" i="9"/>
  <c r="D203" i="9"/>
  <c r="Q203" i="9"/>
  <c r="N203" i="9"/>
  <c r="H203" i="9"/>
  <c r="G203" i="9"/>
  <c r="L203" i="9"/>
  <c r="T203" i="9"/>
  <c r="S203" i="9"/>
  <c r="M203" i="9"/>
  <c r="E203" i="9"/>
  <c r="O203" i="9"/>
  <c r="P203" i="9"/>
  <c r="I203" i="9"/>
  <c r="L9" i="9"/>
  <c r="H24" i="9"/>
  <c r="E28" i="9"/>
  <c r="T31" i="9"/>
  <c r="R34" i="9"/>
  <c r="M36" i="9"/>
  <c r="R39" i="9"/>
  <c r="N43" i="9"/>
  <c r="B45" i="9"/>
  <c r="E47" i="9"/>
  <c r="F50" i="9"/>
  <c r="T66" i="9"/>
  <c r="N70" i="9"/>
  <c r="O75" i="9"/>
  <c r="M77" i="9"/>
  <c r="S86" i="9"/>
  <c r="M103" i="9"/>
  <c r="B107" i="9"/>
  <c r="R132" i="9"/>
  <c r="N135" i="9"/>
  <c r="K162" i="9"/>
  <c r="O184" i="9"/>
  <c r="C203" i="9"/>
  <c r="B191" i="9"/>
  <c r="S25" i="9"/>
  <c r="K9" i="9"/>
  <c r="F30" i="9"/>
  <c r="O30" i="9"/>
  <c r="Q30" i="9"/>
  <c r="P30" i="9"/>
  <c r="N30" i="9"/>
  <c r="K30" i="9"/>
  <c r="G30" i="9"/>
  <c r="E30" i="9"/>
  <c r="T30" i="9"/>
  <c r="K4" i="9"/>
  <c r="O9" i="9"/>
  <c r="G13" i="9"/>
  <c r="F13" i="9"/>
  <c r="I13" i="9"/>
  <c r="J13" i="9" s="1"/>
  <c r="D13" i="9"/>
  <c r="M13" i="9"/>
  <c r="M22" i="9"/>
  <c r="I24" i="9"/>
  <c r="F28" i="9"/>
  <c r="C30" i="9"/>
  <c r="T34" i="9"/>
  <c r="N36" i="9"/>
  <c r="D40" i="9"/>
  <c r="P40" i="9"/>
  <c r="O40" i="9"/>
  <c r="I40" i="9"/>
  <c r="E40" i="9"/>
  <c r="C40" i="9"/>
  <c r="H40" i="9"/>
  <c r="O43" i="9"/>
  <c r="F45" i="9"/>
  <c r="F47" i="9"/>
  <c r="J50" i="9"/>
  <c r="N67" i="9"/>
  <c r="M67" i="9"/>
  <c r="D67" i="9"/>
  <c r="T67" i="9"/>
  <c r="S67" i="9"/>
  <c r="K67" i="9"/>
  <c r="R67" i="9"/>
  <c r="O67" i="9"/>
  <c r="H67" i="9"/>
  <c r="G67" i="9"/>
  <c r="O70" i="9"/>
  <c r="P75" i="9"/>
  <c r="P77" i="9"/>
  <c r="T86" i="9"/>
  <c r="O103" i="9"/>
  <c r="C107" i="9"/>
  <c r="H128" i="9"/>
  <c r="Q128" i="9"/>
  <c r="G128" i="9"/>
  <c r="F128" i="9"/>
  <c r="N128" i="9"/>
  <c r="M128" i="9"/>
  <c r="J128" i="9"/>
  <c r="C128" i="9"/>
  <c r="S128" i="9"/>
  <c r="O128" i="9"/>
  <c r="L128" i="9"/>
  <c r="T128" i="9"/>
  <c r="R128" i="9"/>
  <c r="S132" i="9"/>
  <c r="N136" i="9"/>
  <c r="G136" i="9"/>
  <c r="R136" i="9"/>
  <c r="Q136" i="9"/>
  <c r="M136" i="9"/>
  <c r="I136" i="9"/>
  <c r="T136" i="9"/>
  <c r="O136" i="9"/>
  <c r="L136" i="9"/>
  <c r="S136" i="9"/>
  <c r="P136" i="9"/>
  <c r="T147" i="9"/>
  <c r="B147" i="9"/>
  <c r="P147" i="9"/>
  <c r="G147" i="9"/>
  <c r="I147" i="9"/>
  <c r="O147" i="9"/>
  <c r="N147" i="9"/>
  <c r="R147" i="9"/>
  <c r="S147" i="9"/>
  <c r="Q147" i="9"/>
  <c r="M147" i="9"/>
  <c r="H147" i="9"/>
  <c r="F147" i="9"/>
  <c r="O162" i="9"/>
  <c r="N165" i="9"/>
  <c r="L165" i="9"/>
  <c r="D165" i="9"/>
  <c r="T165" i="9"/>
  <c r="S165" i="9"/>
  <c r="I165" i="9"/>
  <c r="C165" i="9"/>
  <c r="B165" i="9"/>
  <c r="Q165" i="9"/>
  <c r="P165" i="9"/>
  <c r="K165" i="9"/>
  <c r="F165" i="9"/>
  <c r="G165" i="9"/>
  <c r="E165" i="9"/>
  <c r="M165" i="9"/>
  <c r="R165" i="9"/>
  <c r="O165" i="9"/>
  <c r="J185" i="9"/>
  <c r="H185" i="9"/>
  <c r="P185" i="9"/>
  <c r="F185" i="9"/>
  <c r="R185" i="9"/>
  <c r="K185" i="9"/>
  <c r="L185" i="9"/>
  <c r="I185" i="9"/>
  <c r="O185" i="9"/>
  <c r="G185" i="9"/>
  <c r="E185" i="9"/>
  <c r="B185" i="9"/>
  <c r="Q185" i="9"/>
  <c r="N185" i="9"/>
  <c r="C185" i="9"/>
  <c r="F203" i="9"/>
  <c r="F27" i="10"/>
  <c r="E27" i="10"/>
  <c r="H27" i="10"/>
  <c r="G27" i="10"/>
  <c r="D27" i="10"/>
  <c r="J27" i="10"/>
  <c r="H32" i="10"/>
  <c r="F32" i="10"/>
  <c r="D32" i="10"/>
  <c r="C32" i="10"/>
  <c r="J32" i="10"/>
  <c r="G32" i="10"/>
  <c r="B32" i="10"/>
  <c r="H53" i="9"/>
  <c r="G53" i="9"/>
  <c r="S53" i="9"/>
  <c r="P53" i="9"/>
  <c r="Q53" i="9"/>
  <c r="L53" i="9"/>
  <c r="K53" i="9"/>
  <c r="B119" i="9"/>
  <c r="F27" i="9"/>
  <c r="L27" i="9"/>
  <c r="K27" i="9"/>
  <c r="D27" i="9"/>
  <c r="T27" i="9"/>
  <c r="S27" i="9"/>
  <c r="P27" i="9"/>
  <c r="J27" i="9"/>
  <c r="I27" i="9"/>
  <c r="D129" i="9"/>
  <c r="Q29" i="9"/>
  <c r="J24" i="9"/>
  <c r="G28" i="9"/>
  <c r="D30" i="9"/>
  <c r="P35" i="9"/>
  <c r="G35" i="9"/>
  <c r="T35" i="9"/>
  <c r="S35" i="9"/>
  <c r="L35" i="9"/>
  <c r="Q35" i="9"/>
  <c r="K35" i="9"/>
  <c r="J35" i="9"/>
  <c r="O36" i="9"/>
  <c r="B40" i="9"/>
  <c r="H42" i="9"/>
  <c r="E42" i="9"/>
  <c r="Q42" i="9"/>
  <c r="T42" i="9"/>
  <c r="S42" i="9"/>
  <c r="O42" i="9"/>
  <c r="K42" i="9"/>
  <c r="J42" i="9"/>
  <c r="P43" i="9"/>
  <c r="G45" i="9"/>
  <c r="H47" i="9"/>
  <c r="K50" i="9"/>
  <c r="T59" i="9"/>
  <c r="S59" i="9"/>
  <c r="F59" i="9"/>
  <c r="E59" i="9"/>
  <c r="O59" i="9"/>
  <c r="N59" i="9"/>
  <c r="K59" i="9"/>
  <c r="G59" i="9"/>
  <c r="D59" i="9"/>
  <c r="R59" i="9"/>
  <c r="B67" i="9"/>
  <c r="T71" i="9"/>
  <c r="O71" i="9"/>
  <c r="N71" i="9"/>
  <c r="H71" i="9"/>
  <c r="Q71" i="9"/>
  <c r="P71" i="9"/>
  <c r="C71" i="9"/>
  <c r="Q75" i="9"/>
  <c r="R77" i="9"/>
  <c r="F85" i="9"/>
  <c r="E85" i="9"/>
  <c r="D85" i="9"/>
  <c r="T85" i="9"/>
  <c r="Q85" i="9"/>
  <c r="P85" i="9"/>
  <c r="J85" i="9"/>
  <c r="O85" i="9"/>
  <c r="N85" i="9"/>
  <c r="J87" i="9"/>
  <c r="I87" i="9"/>
  <c r="N87" i="9"/>
  <c r="H87" i="9"/>
  <c r="D87" i="9"/>
  <c r="E87" i="9"/>
  <c r="C87" i="9"/>
  <c r="T87" i="9"/>
  <c r="S87" i="9"/>
  <c r="P87" i="9"/>
  <c r="K87" i="9"/>
  <c r="G87" i="9"/>
  <c r="P103" i="9"/>
  <c r="D107" i="9"/>
  <c r="B128" i="9"/>
  <c r="P133" i="9"/>
  <c r="S133" i="9"/>
  <c r="I133" i="9"/>
  <c r="D133" i="9"/>
  <c r="C133" i="9"/>
  <c r="T133" i="9"/>
  <c r="O133" i="9"/>
  <c r="K133" i="9"/>
  <c r="R133" i="9"/>
  <c r="Q133" i="9"/>
  <c r="L133" i="9"/>
  <c r="G133" i="9"/>
  <c r="F133" i="9"/>
  <c r="H133" i="9"/>
  <c r="B133" i="9"/>
  <c r="E133" i="9"/>
  <c r="N133" i="9"/>
  <c r="B136" i="9"/>
  <c r="C147" i="9"/>
  <c r="S162" i="9"/>
  <c r="H165" i="9"/>
  <c r="D185" i="9"/>
  <c r="K203" i="9"/>
  <c r="B27" i="10"/>
  <c r="E32" i="10"/>
  <c r="L119" i="9"/>
  <c r="M119" i="9"/>
  <c r="S119" i="9"/>
  <c r="R119" i="9"/>
  <c r="G119" i="9"/>
  <c r="F119" i="9"/>
  <c r="C119" i="9"/>
  <c r="Q119" i="9"/>
  <c r="P119" i="9"/>
  <c r="K119" i="9"/>
  <c r="H119" i="9"/>
  <c r="E119" i="9"/>
  <c r="T119" i="9"/>
  <c r="B25" i="9"/>
  <c r="P188" i="9"/>
  <c r="N188" i="9"/>
  <c r="D188" i="9"/>
  <c r="T188" i="9"/>
  <c r="J188" i="9"/>
  <c r="C188" i="9"/>
  <c r="M188" i="9"/>
  <c r="L188" i="9"/>
  <c r="R188" i="9"/>
  <c r="S188" i="9"/>
  <c r="K188" i="9"/>
  <c r="F188" i="9"/>
  <c r="Q188" i="9"/>
  <c r="G188" i="9"/>
  <c r="E188" i="9"/>
  <c r="B49" i="9"/>
  <c r="F8" i="9"/>
  <c r="O8" i="9"/>
  <c r="I8" i="9"/>
  <c r="H8" i="9"/>
  <c r="D8" i="9"/>
  <c r="L8" i="9"/>
  <c r="O4" i="9"/>
  <c r="B8" i="9"/>
  <c r="C13" i="9"/>
  <c r="M15" i="9"/>
  <c r="L15" i="9"/>
  <c r="I15" i="9"/>
  <c r="K24" i="9"/>
  <c r="J28" i="9"/>
  <c r="H30" i="9"/>
  <c r="Q36" i="9"/>
  <c r="F40" i="9"/>
  <c r="S43" i="9"/>
  <c r="H45" i="9"/>
  <c r="I47" i="9"/>
  <c r="L50" i="9"/>
  <c r="C67" i="9"/>
  <c r="R75" i="9"/>
  <c r="K104" i="9"/>
  <c r="J104" i="9"/>
  <c r="G104" i="9"/>
  <c r="C104" i="9"/>
  <c r="S104" i="9"/>
  <c r="R104" i="9"/>
  <c r="T104" i="9"/>
  <c r="O104" i="9"/>
  <c r="I104" i="9"/>
  <c r="H104" i="9"/>
  <c r="G107" i="9"/>
  <c r="D128" i="9"/>
  <c r="C136" i="9"/>
  <c r="D160" i="9"/>
  <c r="B160" i="9"/>
  <c r="H160" i="9"/>
  <c r="M160" i="9"/>
  <c r="P160" i="9"/>
  <c r="O160" i="9"/>
  <c r="T160" i="9"/>
  <c r="S160" i="9"/>
  <c r="N160" i="9"/>
  <c r="I160" i="9"/>
  <c r="Q160" i="9"/>
  <c r="L160" i="9"/>
  <c r="G160" i="9"/>
  <c r="F160" i="9"/>
  <c r="T162" i="9"/>
  <c r="J165" i="9"/>
  <c r="M185" i="9"/>
  <c r="C27" i="10"/>
  <c r="I32" i="10"/>
  <c r="B5" i="9"/>
  <c r="P46" i="9"/>
  <c r="R46" i="9"/>
  <c r="Q46" i="9"/>
  <c r="O46" i="9"/>
  <c r="I46" i="9"/>
  <c r="T46" i="9"/>
  <c r="L46" i="9"/>
  <c r="K46" i="9"/>
  <c r="O31" i="9"/>
  <c r="S46" i="9"/>
  <c r="O10" i="9"/>
  <c r="K10" i="9"/>
  <c r="I10" i="9"/>
  <c r="N24" i="9"/>
  <c r="K28" i="9"/>
  <c r="I30" i="9"/>
  <c r="T37" i="9"/>
  <c r="M37" i="9"/>
  <c r="D37" i="9"/>
  <c r="C37" i="9"/>
  <c r="J37" i="9"/>
  <c r="I37" i="9"/>
  <c r="F37" i="9"/>
  <c r="N37" i="9"/>
  <c r="G40" i="9"/>
  <c r="T43" i="9"/>
  <c r="J45" i="9"/>
  <c r="J47" i="9"/>
  <c r="O50" i="9"/>
  <c r="E67" i="9"/>
  <c r="R69" i="9"/>
  <c r="Q69" i="9"/>
  <c r="L69" i="9"/>
  <c r="E69" i="9"/>
  <c r="D69" i="9"/>
  <c r="I69" i="9"/>
  <c r="H69" i="9"/>
  <c r="C69" i="9"/>
  <c r="M69" i="9"/>
  <c r="J76" i="9"/>
  <c r="I76" i="9"/>
  <c r="Q76" i="9"/>
  <c r="P76" i="9"/>
  <c r="O76" i="9"/>
  <c r="G76" i="9"/>
  <c r="K76" i="9"/>
  <c r="H76" i="9"/>
  <c r="D76" i="9"/>
  <c r="N76" i="9"/>
  <c r="B104" i="9"/>
  <c r="J107" i="9"/>
  <c r="B125" i="9"/>
  <c r="H125" i="9"/>
  <c r="S125" i="9"/>
  <c r="R125" i="9"/>
  <c r="T125" i="9"/>
  <c r="O125" i="9"/>
  <c r="K125" i="9"/>
  <c r="Q125" i="9"/>
  <c r="M125" i="9"/>
  <c r="L125" i="9"/>
  <c r="J125" i="9"/>
  <c r="I125" i="9"/>
  <c r="E128" i="9"/>
  <c r="M133" i="9"/>
  <c r="D136" i="9"/>
  <c r="H140" i="9"/>
  <c r="T140" i="9"/>
  <c r="R140" i="9"/>
  <c r="N140" i="9"/>
  <c r="K140" i="9"/>
  <c r="J140" i="9"/>
  <c r="F140" i="9"/>
  <c r="C140" i="9"/>
  <c r="B140" i="9"/>
  <c r="O140" i="9"/>
  <c r="S140" i="9"/>
  <c r="L140" i="9"/>
  <c r="I140" i="9"/>
  <c r="E147" i="9"/>
  <c r="N154" i="9"/>
  <c r="L154" i="9"/>
  <c r="F154" i="9"/>
  <c r="H154" i="9"/>
  <c r="T154" i="9"/>
  <c r="Q154" i="9"/>
  <c r="P154" i="9"/>
  <c r="K154" i="9"/>
  <c r="E154" i="9"/>
  <c r="D154" i="9"/>
  <c r="C154" i="9"/>
  <c r="J154" i="9"/>
  <c r="S154" i="9"/>
  <c r="C160" i="9"/>
  <c r="P166" i="9"/>
  <c r="N166" i="9"/>
  <c r="H166" i="9"/>
  <c r="R166" i="9"/>
  <c r="L166" i="9"/>
  <c r="K166" i="9"/>
  <c r="S166" i="9"/>
  <c r="T166" i="9"/>
  <c r="M166" i="9"/>
  <c r="J166" i="9"/>
  <c r="I166" i="9"/>
  <c r="F166" i="9"/>
  <c r="G166" i="9"/>
  <c r="D166" i="9"/>
  <c r="S185" i="9"/>
  <c r="T190" i="9"/>
  <c r="R190" i="9"/>
  <c r="L190" i="9"/>
  <c r="D190" i="9"/>
  <c r="P190" i="9"/>
  <c r="O190" i="9"/>
  <c r="J190" i="9"/>
  <c r="F190" i="9"/>
  <c r="E190" i="9"/>
  <c r="I190" i="9"/>
  <c r="S190" i="9"/>
  <c r="Q190" i="9"/>
  <c r="K190" i="9"/>
  <c r="B190" i="9"/>
  <c r="M190" i="9"/>
  <c r="H190" i="9"/>
  <c r="I27" i="10"/>
  <c r="F74" i="9"/>
  <c r="E74" i="9"/>
  <c r="I74" i="9"/>
  <c r="D74" i="9"/>
  <c r="C74" i="9"/>
  <c r="T74" i="9"/>
  <c r="S74" i="9"/>
  <c r="P74" i="9"/>
  <c r="L74" i="9"/>
  <c r="K74" i="9"/>
  <c r="D104" i="9"/>
  <c r="M107" i="9"/>
  <c r="C125" i="9"/>
  <c r="I128" i="9"/>
  <c r="E136" i="9"/>
  <c r="D140" i="9"/>
  <c r="J147" i="9"/>
  <c r="B154" i="9"/>
  <c r="E160" i="9"/>
  <c r="B166" i="9"/>
  <c r="T185" i="9"/>
  <c r="C190" i="9"/>
  <c r="N56" i="9"/>
  <c r="M56" i="9"/>
  <c r="G56" i="9"/>
  <c r="P56" i="9"/>
  <c r="O56" i="9"/>
  <c r="F56" i="9"/>
  <c r="T56" i="9"/>
  <c r="Q56" i="9"/>
  <c r="I56" i="9"/>
  <c r="H56" i="9"/>
  <c r="G8" i="9"/>
  <c r="C10" i="9"/>
  <c r="K23" i="9"/>
  <c r="O23" i="9"/>
  <c r="J23" i="9"/>
  <c r="F23" i="9"/>
  <c r="E23" i="9"/>
  <c r="R24" i="9"/>
  <c r="M28" i="9"/>
  <c r="L30" i="9"/>
  <c r="E35" i="9"/>
  <c r="E37" i="9"/>
  <c r="K40" i="9"/>
  <c r="F42" i="9"/>
  <c r="R45" i="9"/>
  <c r="L47" i="9"/>
  <c r="Q50" i="9"/>
  <c r="B56" i="9"/>
  <c r="I59" i="9"/>
  <c r="I67" i="9"/>
  <c r="F69" i="9"/>
  <c r="F71" i="9"/>
  <c r="B74" i="9"/>
  <c r="C76" i="9"/>
  <c r="T81" i="9"/>
  <c r="S81" i="9"/>
  <c r="M81" i="9"/>
  <c r="I81" i="9"/>
  <c r="R81" i="9"/>
  <c r="K81" i="9"/>
  <c r="Q81" i="9"/>
  <c r="L81" i="9"/>
  <c r="J81" i="9"/>
  <c r="H85" i="9"/>
  <c r="M87" i="9"/>
  <c r="E104" i="9"/>
  <c r="O107" i="9"/>
  <c r="C115" i="9"/>
  <c r="E115" i="9"/>
  <c r="D115" i="9"/>
  <c r="K115" i="9"/>
  <c r="J115" i="9"/>
  <c r="G115" i="9"/>
  <c r="F115" i="9"/>
  <c r="B115" i="9"/>
  <c r="T115" i="9"/>
  <c r="H115" i="9"/>
  <c r="T123" i="9"/>
  <c r="B123" i="9"/>
  <c r="K123" i="9"/>
  <c r="J123" i="9"/>
  <c r="G123" i="9"/>
  <c r="F123" i="9"/>
  <c r="C123" i="9"/>
  <c r="S123" i="9"/>
  <c r="D123" i="9"/>
  <c r="O123" i="9"/>
  <c r="N123" i="9"/>
  <c r="D125" i="9"/>
  <c r="K128" i="9"/>
  <c r="F136" i="9"/>
  <c r="E140" i="9"/>
  <c r="K147" i="9"/>
  <c r="G154" i="9"/>
  <c r="J160" i="9"/>
  <c r="C166" i="9"/>
  <c r="G190" i="9"/>
  <c r="B6" i="9"/>
  <c r="I6" i="9"/>
  <c r="H6" i="9"/>
  <c r="E21" i="9"/>
  <c r="G54" i="9"/>
  <c r="N93" i="9"/>
  <c r="M93" i="9"/>
  <c r="J93" i="9"/>
  <c r="F93" i="9"/>
  <c r="R93" i="9"/>
  <c r="N100" i="9"/>
  <c r="M100" i="9"/>
  <c r="S100" i="9"/>
  <c r="R100" i="9"/>
  <c r="O100" i="9"/>
  <c r="I100" i="9"/>
  <c r="P100" i="9"/>
  <c r="J100" i="9"/>
  <c r="H100" i="9"/>
  <c r="O110" i="9"/>
  <c r="M110" i="9"/>
  <c r="L110" i="9"/>
  <c r="K110" i="9"/>
  <c r="J110" i="9"/>
  <c r="G110" i="9"/>
  <c r="C110" i="9"/>
  <c r="R110" i="9"/>
  <c r="N110" i="9"/>
  <c r="I110" i="9"/>
  <c r="S112" i="9"/>
  <c r="T112" i="9"/>
  <c r="R112" i="9"/>
  <c r="Q112" i="9"/>
  <c r="M112" i="9"/>
  <c r="K112" i="9"/>
  <c r="J112" i="9"/>
  <c r="G112" i="9"/>
  <c r="D112" i="9"/>
  <c r="C112" i="9"/>
  <c r="P121" i="9"/>
  <c r="S121" i="9"/>
  <c r="C121" i="9"/>
  <c r="B121" i="9"/>
  <c r="T121" i="9"/>
  <c r="O121" i="9"/>
  <c r="K121" i="9"/>
  <c r="I121" i="9"/>
  <c r="H121" i="9"/>
  <c r="E121" i="9"/>
  <c r="M121" i="9"/>
  <c r="N143" i="9"/>
  <c r="F143" i="9"/>
  <c r="L143" i="9"/>
  <c r="K143" i="9"/>
  <c r="Q143" i="9"/>
  <c r="P143" i="9"/>
  <c r="S143" i="9"/>
  <c r="J143" i="9"/>
  <c r="O143" i="9"/>
  <c r="M143" i="9"/>
  <c r="G143" i="9"/>
  <c r="C143" i="9"/>
  <c r="B143" i="9"/>
  <c r="I153" i="9"/>
  <c r="R167" i="9"/>
  <c r="P167" i="9"/>
  <c r="L167" i="9"/>
  <c r="D167" i="9"/>
  <c r="F167" i="9"/>
  <c r="I167" i="9"/>
  <c r="H167" i="9"/>
  <c r="C167" i="9"/>
  <c r="G167" i="9"/>
  <c r="E167" i="9"/>
  <c r="M167" i="9"/>
  <c r="T180" i="9"/>
  <c r="R180" i="9"/>
  <c r="J180" i="9"/>
  <c r="K180" i="9"/>
  <c r="O180" i="9"/>
  <c r="G180" i="9"/>
  <c r="F180" i="9"/>
  <c r="C180" i="9"/>
  <c r="P180" i="9"/>
  <c r="N180" i="9"/>
  <c r="P199" i="9"/>
  <c r="N199" i="9"/>
  <c r="B199" i="9"/>
  <c r="R199" i="9"/>
  <c r="D199" i="9"/>
  <c r="K199" i="9"/>
  <c r="G199" i="9"/>
  <c r="T199" i="9"/>
  <c r="S199" i="9"/>
  <c r="Q199" i="9"/>
  <c r="L199" i="9"/>
  <c r="F199" i="9"/>
  <c r="O199" i="9"/>
  <c r="I199" i="9"/>
  <c r="H199" i="9"/>
  <c r="T26" i="9"/>
  <c r="C26" i="9"/>
  <c r="H26" i="9"/>
  <c r="G26" i="9"/>
  <c r="F41" i="9"/>
  <c r="B41" i="9"/>
  <c r="T41" i="9"/>
  <c r="S41" i="9"/>
  <c r="M41" i="9"/>
  <c r="F52" i="9"/>
  <c r="E52" i="9"/>
  <c r="O52" i="9"/>
  <c r="S52" i="9"/>
  <c r="R52" i="9"/>
  <c r="K52" i="9"/>
  <c r="F63" i="9"/>
  <c r="E63" i="9"/>
  <c r="L63" i="9"/>
  <c r="P63" i="9"/>
  <c r="N89" i="9"/>
  <c r="M89" i="9"/>
  <c r="R89" i="9"/>
  <c r="L89" i="9"/>
  <c r="K89" i="9"/>
  <c r="T92" i="9"/>
  <c r="S92" i="9"/>
  <c r="J92" i="9"/>
  <c r="F92" i="9"/>
  <c r="B92" i="9"/>
  <c r="Q92" i="9"/>
  <c r="P92" i="9"/>
  <c r="I92" i="9"/>
  <c r="D113" i="9"/>
  <c r="C113" i="9"/>
  <c r="R113" i="9"/>
  <c r="T113" i="9"/>
  <c r="P113" i="9"/>
  <c r="M113" i="9"/>
  <c r="L113" i="9"/>
  <c r="F150" i="9"/>
  <c r="D150" i="9"/>
  <c r="N150" i="9"/>
  <c r="E150" i="9"/>
  <c r="C150" i="9"/>
  <c r="O150" i="9"/>
  <c r="M150" i="9"/>
  <c r="K150" i="9"/>
  <c r="J150" i="9"/>
  <c r="G150" i="9"/>
  <c r="Q150" i="9"/>
  <c r="D193" i="9"/>
  <c r="B193" i="9"/>
  <c r="P193" i="9"/>
  <c r="Q193" i="9"/>
  <c r="J193" i="9"/>
  <c r="N193" i="9"/>
  <c r="I193" i="9"/>
  <c r="K193" i="9"/>
  <c r="H193" i="9"/>
  <c r="O193" i="9"/>
  <c r="T193" i="9"/>
  <c r="S193" i="9"/>
  <c r="L193" i="9"/>
  <c r="E193" i="9"/>
  <c r="C193" i="9"/>
  <c r="D20" i="10"/>
  <c r="C20" i="10"/>
  <c r="J20" i="10"/>
  <c r="G20" i="10"/>
  <c r="F20" i="10"/>
  <c r="E20" i="10"/>
  <c r="H20" i="10"/>
  <c r="J29" i="10"/>
  <c r="I29" i="10"/>
  <c r="B29" i="10"/>
  <c r="G29" i="10"/>
  <c r="F29" i="10"/>
  <c r="D29" i="10"/>
  <c r="C29" i="10"/>
  <c r="H29" i="10"/>
  <c r="E29" i="10"/>
  <c r="O6" i="9"/>
  <c r="B26" i="9"/>
  <c r="C41" i="9"/>
  <c r="B52" i="9"/>
  <c r="B63" i="9"/>
  <c r="D73" i="9"/>
  <c r="C73" i="9"/>
  <c r="E73" i="9"/>
  <c r="Q73" i="9"/>
  <c r="R80" i="9"/>
  <c r="Q80" i="9"/>
  <c r="I80" i="9"/>
  <c r="E80" i="9"/>
  <c r="M80" i="9"/>
  <c r="L80" i="9"/>
  <c r="D80" i="9"/>
  <c r="B89" i="9"/>
  <c r="C92" i="9"/>
  <c r="P93" i="9"/>
  <c r="M109" i="9"/>
  <c r="J109" i="9"/>
  <c r="I109" i="9"/>
  <c r="F109" i="9"/>
  <c r="E109" i="9"/>
  <c r="B109" i="9"/>
  <c r="L109" i="9"/>
  <c r="K109" i="9"/>
  <c r="D109" i="9"/>
  <c r="B113" i="9"/>
  <c r="E116" i="9"/>
  <c r="H116" i="9"/>
  <c r="G116" i="9"/>
  <c r="P116" i="9"/>
  <c r="O116" i="9"/>
  <c r="L116" i="9"/>
  <c r="F116" i="9"/>
  <c r="R116" i="9"/>
  <c r="Q116" i="9"/>
  <c r="K116" i="9"/>
  <c r="D116" i="9"/>
  <c r="C116" i="9"/>
  <c r="N120" i="9"/>
  <c r="P120" i="9"/>
  <c r="M120" i="9"/>
  <c r="L120" i="9"/>
  <c r="I120" i="9"/>
  <c r="E120" i="9"/>
  <c r="T120" i="9"/>
  <c r="S120" i="9"/>
  <c r="B120" i="9"/>
  <c r="B150" i="9"/>
  <c r="F193" i="9"/>
  <c r="B20" i="10"/>
  <c r="B17" i="9"/>
  <c r="I26" i="9"/>
  <c r="H41" i="9"/>
  <c r="H52" i="9"/>
  <c r="H63" i="9"/>
  <c r="H73" i="9"/>
  <c r="G80" i="9"/>
  <c r="F89" i="9"/>
  <c r="H92" i="9"/>
  <c r="N109" i="9"/>
  <c r="H113" i="9"/>
  <c r="M116" i="9"/>
  <c r="G120" i="9"/>
  <c r="P150" i="9"/>
  <c r="F161" i="9"/>
  <c r="D161" i="9"/>
  <c r="L161" i="9"/>
  <c r="B161" i="9"/>
  <c r="S161" i="9"/>
  <c r="G161" i="9"/>
  <c r="T161" i="9"/>
  <c r="J161" i="9"/>
  <c r="I161" i="9"/>
  <c r="C161" i="9"/>
  <c r="N161" i="9"/>
  <c r="N131" i="9"/>
  <c r="C131" i="9"/>
  <c r="T131" i="9"/>
  <c r="S131" i="9"/>
  <c r="G131" i="9"/>
  <c r="F131" i="9"/>
  <c r="B131" i="9"/>
  <c r="R131" i="9"/>
  <c r="O131" i="9"/>
  <c r="M131" i="9"/>
  <c r="J46" i="10"/>
  <c r="I46" i="10"/>
  <c r="B46" i="10"/>
  <c r="G46" i="10"/>
  <c r="C46" i="10"/>
  <c r="F46" i="10"/>
  <c r="K21" i="9"/>
  <c r="L21" i="9"/>
  <c r="I21" i="9"/>
  <c r="J21" i="9" s="1"/>
  <c r="L26" i="9"/>
  <c r="K41" i="9"/>
  <c r="D51" i="9"/>
  <c r="C51" i="9"/>
  <c r="K51" i="9"/>
  <c r="N51" i="9"/>
  <c r="M51" i="9"/>
  <c r="F51" i="9"/>
  <c r="L52" i="9"/>
  <c r="J54" i="9"/>
  <c r="I54" i="9"/>
  <c r="D54" i="9"/>
  <c r="C54" i="9"/>
  <c r="D62" i="9"/>
  <c r="C62" i="9"/>
  <c r="H62" i="9"/>
  <c r="R62" i="9"/>
  <c r="Q62" i="9"/>
  <c r="K62" i="9"/>
  <c r="K63" i="9"/>
  <c r="I89" i="9"/>
  <c r="M92" i="9"/>
  <c r="K113" i="9"/>
  <c r="D131" i="9"/>
  <c r="T150" i="9"/>
  <c r="D182" i="9"/>
  <c r="B182" i="9"/>
  <c r="C182" i="9"/>
  <c r="R182" i="9"/>
  <c r="E182" i="9"/>
  <c r="L182" i="9"/>
  <c r="K182" i="9"/>
  <c r="O182" i="9"/>
  <c r="Q182" i="9"/>
  <c r="P182" i="9"/>
  <c r="B12" i="10"/>
  <c r="C12" i="10"/>
  <c r="D46" i="10"/>
  <c r="E11" i="11"/>
  <c r="H11" i="11"/>
  <c r="G11" i="11"/>
  <c r="C11" i="11"/>
  <c r="I11" i="11"/>
  <c r="K11" i="11"/>
  <c r="D11" i="11"/>
  <c r="L153" i="9"/>
  <c r="J153" i="9"/>
  <c r="B153" i="9"/>
  <c r="R153" i="9"/>
  <c r="T153" i="9"/>
  <c r="M153" i="9"/>
  <c r="K153" i="9"/>
  <c r="E153" i="9"/>
  <c r="D153" i="9"/>
  <c r="S153" i="9"/>
  <c r="O153" i="9"/>
  <c r="N153" i="9"/>
  <c r="T201" i="9"/>
  <c r="R201" i="9"/>
  <c r="J201" i="9"/>
  <c r="B201" i="9"/>
  <c r="P201" i="9"/>
  <c r="I201" i="9"/>
  <c r="H201" i="9"/>
  <c r="C201" i="9"/>
  <c r="N201" i="9"/>
  <c r="M201" i="9"/>
  <c r="S201" i="9"/>
  <c r="L201" i="9"/>
  <c r="E201" i="9"/>
  <c r="Q201" i="9"/>
  <c r="O201" i="9"/>
  <c r="O16" i="9"/>
  <c r="B21" i="9"/>
  <c r="M26" i="9"/>
  <c r="L41" i="9"/>
  <c r="B51" i="9"/>
  <c r="M52" i="9"/>
  <c r="B54" i="9"/>
  <c r="P57" i="9"/>
  <c r="O57" i="9"/>
  <c r="K57" i="9"/>
  <c r="T57" i="9"/>
  <c r="L57" i="9"/>
  <c r="B62" i="9"/>
  <c r="M63" i="9"/>
  <c r="P68" i="9"/>
  <c r="O68" i="9"/>
  <c r="H68" i="9"/>
  <c r="R68" i="9"/>
  <c r="J89" i="9"/>
  <c r="N92" i="9"/>
  <c r="N113" i="9"/>
  <c r="E131" i="9"/>
  <c r="F153" i="9"/>
  <c r="L164" i="9"/>
  <c r="J164" i="9"/>
  <c r="P164" i="9"/>
  <c r="M164" i="9"/>
  <c r="B164" i="9"/>
  <c r="E164" i="9"/>
  <c r="D164" i="9"/>
  <c r="S164" i="9"/>
  <c r="O164" i="9"/>
  <c r="N164" i="9"/>
  <c r="F182" i="9"/>
  <c r="F201" i="9"/>
  <c r="D12" i="10"/>
  <c r="E46" i="10"/>
  <c r="B11" i="11"/>
  <c r="G117" i="9"/>
  <c r="K117" i="9"/>
  <c r="J117" i="9"/>
  <c r="T117" i="9"/>
  <c r="Q117" i="9"/>
  <c r="M117" i="9"/>
  <c r="F139" i="9"/>
  <c r="T139" i="9"/>
  <c r="S139" i="9"/>
  <c r="O139" i="9"/>
  <c r="P139" i="9"/>
  <c r="N139" i="9"/>
  <c r="Q139" i="9"/>
  <c r="M139" i="9"/>
  <c r="J139" i="9"/>
  <c r="E139" i="9"/>
  <c r="P144" i="9"/>
  <c r="H144" i="9"/>
  <c r="Q144" i="9"/>
  <c r="R144" i="9"/>
  <c r="C144" i="9"/>
  <c r="B144" i="9"/>
  <c r="L186" i="9"/>
  <c r="J186" i="9"/>
  <c r="T186" i="9"/>
  <c r="K186" i="9"/>
  <c r="Q186" i="9"/>
  <c r="G186" i="9"/>
  <c r="R186" i="9"/>
  <c r="M186" i="9"/>
  <c r="F31" i="10"/>
  <c r="C31" i="10"/>
  <c r="H38" i="10"/>
  <c r="I38" i="10"/>
  <c r="G38" i="10"/>
  <c r="D106" i="9"/>
  <c r="C106" i="9"/>
  <c r="R106" i="9"/>
  <c r="Q106" i="9"/>
  <c r="N106" i="9"/>
  <c r="J106" i="9"/>
  <c r="P117" i="9"/>
  <c r="O144" i="9"/>
  <c r="S186" i="9"/>
  <c r="L44" i="9"/>
  <c r="K44" i="9"/>
  <c r="L55" i="9"/>
  <c r="K55" i="9"/>
  <c r="C55" i="9"/>
  <c r="J65" i="9"/>
  <c r="I65" i="9"/>
  <c r="T65" i="9"/>
  <c r="D84" i="9"/>
  <c r="C84" i="9"/>
  <c r="T84" i="9"/>
  <c r="P84" i="9"/>
  <c r="R91" i="9"/>
  <c r="Q91" i="9"/>
  <c r="F91" i="9"/>
  <c r="B91" i="9"/>
  <c r="D95" i="9"/>
  <c r="C95" i="9"/>
  <c r="T95" i="9"/>
  <c r="Q95" i="9"/>
  <c r="M95" i="9"/>
  <c r="L99" i="9"/>
  <c r="K99" i="9"/>
  <c r="O99" i="9"/>
  <c r="N99" i="9"/>
  <c r="I99" i="9"/>
  <c r="E99" i="9"/>
  <c r="R102" i="9"/>
  <c r="Q102" i="9"/>
  <c r="C102" i="9"/>
  <c r="B102" i="9"/>
  <c r="S102" i="9"/>
  <c r="B106" i="9"/>
  <c r="R117" i="9"/>
  <c r="E124" i="9"/>
  <c r="O124" i="9"/>
  <c r="N124" i="9"/>
  <c r="M124" i="9"/>
  <c r="L124" i="9"/>
  <c r="I124" i="9"/>
  <c r="D124" i="9"/>
  <c r="S144" i="9"/>
  <c r="J16" i="10"/>
  <c r="H16" i="10"/>
  <c r="G16" i="10"/>
  <c r="F16" i="10"/>
  <c r="J163" i="9"/>
  <c r="H163" i="9"/>
  <c r="T163" i="9"/>
  <c r="L163" i="9"/>
  <c r="E163" i="9"/>
  <c r="O163" i="9"/>
  <c r="N163" i="9"/>
  <c r="S163" i="9"/>
  <c r="M163" i="9"/>
  <c r="L175" i="9"/>
  <c r="J175" i="9"/>
  <c r="N175" i="9"/>
  <c r="D175" i="9"/>
  <c r="C175" i="9"/>
  <c r="F175" i="9"/>
  <c r="E175" i="9"/>
  <c r="I175" i="9"/>
  <c r="G175" i="9"/>
  <c r="B175" i="9"/>
  <c r="T179" i="9"/>
  <c r="R179" i="9"/>
  <c r="N179" i="9"/>
  <c r="F179" i="9"/>
  <c r="D179" i="9"/>
  <c r="H179" i="9"/>
  <c r="M179" i="9"/>
  <c r="L179" i="9"/>
  <c r="Q179" i="9"/>
  <c r="P179" i="9"/>
  <c r="B181" i="9"/>
  <c r="N181" i="9"/>
  <c r="Q181" i="9"/>
  <c r="D181" i="9"/>
  <c r="C181" i="9"/>
  <c r="G181" i="9"/>
  <c r="T181" i="9"/>
  <c r="S181" i="9"/>
  <c r="O181" i="9"/>
  <c r="J181" i="9"/>
  <c r="F183" i="9"/>
  <c r="D183" i="9"/>
  <c r="H183" i="9"/>
  <c r="C183" i="9"/>
  <c r="L183" i="9"/>
  <c r="T183" i="9"/>
  <c r="S183" i="9"/>
  <c r="O183" i="9"/>
  <c r="N183" i="9"/>
  <c r="J183" i="9"/>
  <c r="B183" i="9"/>
  <c r="D7" i="10"/>
  <c r="D16" i="10"/>
  <c r="F15" i="11"/>
  <c r="E15" i="11"/>
  <c r="I15" i="11"/>
  <c r="B15" i="11"/>
  <c r="K15" i="11"/>
  <c r="J15" i="11"/>
  <c r="C15" i="11"/>
  <c r="F19" i="9"/>
  <c r="D19" i="9"/>
  <c r="G32" i="9"/>
  <c r="G38" i="9"/>
  <c r="G44" i="9"/>
  <c r="H55" i="9"/>
  <c r="G65" i="9"/>
  <c r="I84" i="9"/>
  <c r="P90" i="9"/>
  <c r="O90" i="9"/>
  <c r="B90" i="9"/>
  <c r="R90" i="9"/>
  <c r="I91" i="9"/>
  <c r="I95" i="9"/>
  <c r="H99" i="9"/>
  <c r="P101" i="9"/>
  <c r="O101" i="9"/>
  <c r="S101" i="9"/>
  <c r="M101" i="9"/>
  <c r="I102" i="9"/>
  <c r="K106" i="9"/>
  <c r="Q111" i="9"/>
  <c r="P111" i="9"/>
  <c r="O111" i="9"/>
  <c r="S111" i="9"/>
  <c r="R111" i="9"/>
  <c r="L111" i="9"/>
  <c r="H111" i="9"/>
  <c r="J124" i="9"/>
  <c r="D163" i="9"/>
  <c r="M175" i="9"/>
  <c r="E179" i="9"/>
  <c r="H181" i="9"/>
  <c r="I183" i="9"/>
  <c r="D17" i="10"/>
  <c r="B17" i="10"/>
  <c r="J17" i="10"/>
  <c r="G17" i="10"/>
  <c r="F17" i="10"/>
  <c r="E17" i="10"/>
  <c r="H17" i="10"/>
  <c r="H15" i="11"/>
  <c r="L11" i="9"/>
  <c r="B19" i="9"/>
  <c r="H32" i="9"/>
  <c r="H38" i="9"/>
  <c r="H44" i="9"/>
  <c r="I55" i="9"/>
  <c r="R58" i="9"/>
  <c r="Q58" i="9"/>
  <c r="O58" i="9"/>
  <c r="H65" i="9"/>
  <c r="Q82" i="9"/>
  <c r="M82" i="9"/>
  <c r="J84" i="9"/>
  <c r="C90" i="9"/>
  <c r="J91" i="9"/>
  <c r="J95" i="9"/>
  <c r="J99" i="9"/>
  <c r="B101" i="9"/>
  <c r="J102" i="9"/>
  <c r="L106" i="9"/>
  <c r="B111" i="9"/>
  <c r="K124" i="9"/>
  <c r="R156" i="9"/>
  <c r="P156" i="9"/>
  <c r="N156" i="9"/>
  <c r="F156" i="9"/>
  <c r="L156" i="9"/>
  <c r="J156" i="9"/>
  <c r="I156" i="9"/>
  <c r="G156" i="9"/>
  <c r="E156" i="9"/>
  <c r="B156" i="9"/>
  <c r="F163" i="9"/>
  <c r="O175" i="9"/>
  <c r="G179" i="9"/>
  <c r="I181" i="9"/>
  <c r="K183" i="9"/>
  <c r="F194" i="9"/>
  <c r="D194" i="9"/>
  <c r="E194" i="9"/>
  <c r="T194" i="9"/>
  <c r="P194" i="9"/>
  <c r="R194" i="9"/>
  <c r="K194" i="9"/>
  <c r="J194" i="9"/>
  <c r="G194" i="9"/>
  <c r="C17" i="10"/>
  <c r="J16" i="11"/>
  <c r="H16" i="11"/>
  <c r="G16" i="11"/>
  <c r="C16" i="11"/>
  <c r="I16" i="11"/>
  <c r="B16" i="11"/>
  <c r="K16" i="11"/>
  <c r="F16" i="11"/>
  <c r="E16" i="11"/>
  <c r="F41" i="10"/>
  <c r="D41" i="10"/>
  <c r="B41" i="10"/>
  <c r="H41" i="10"/>
  <c r="G41" i="10"/>
  <c r="J98" i="9"/>
  <c r="I98" i="9"/>
  <c r="L142" i="9"/>
  <c r="D142" i="9"/>
  <c r="H142" i="9"/>
  <c r="F142" i="9"/>
  <c r="J142" i="9"/>
  <c r="I142" i="9"/>
  <c r="R145" i="9"/>
  <c r="J145" i="9"/>
  <c r="C145" i="9"/>
  <c r="B145" i="9"/>
  <c r="H151" i="9"/>
  <c r="F151" i="9"/>
  <c r="R151" i="9"/>
  <c r="J151" i="9"/>
  <c r="E151" i="9"/>
  <c r="M151" i="9"/>
  <c r="H173" i="9"/>
  <c r="F173" i="9"/>
  <c r="N173" i="9"/>
  <c r="D173" i="9"/>
  <c r="R173" i="9"/>
  <c r="P173" i="9"/>
  <c r="Q173" i="9"/>
  <c r="O173" i="9"/>
  <c r="R178" i="9"/>
  <c r="P178" i="9"/>
  <c r="J178" i="9"/>
  <c r="B178" i="9"/>
  <c r="E178" i="9"/>
  <c r="D178" i="9"/>
  <c r="H178" i="9"/>
  <c r="B192" i="9"/>
  <c r="T192" i="9"/>
  <c r="L192" i="9"/>
  <c r="J192" i="9"/>
  <c r="D192" i="9"/>
  <c r="F192" i="9"/>
  <c r="C192" i="9"/>
  <c r="D28" i="10"/>
  <c r="B28" i="10"/>
  <c r="F28" i="10"/>
  <c r="I28" i="10"/>
  <c r="J47" i="10"/>
  <c r="I47" i="10"/>
  <c r="C47" i="10"/>
  <c r="B47" i="10"/>
  <c r="E47" i="10"/>
  <c r="D47" i="10"/>
  <c r="H47" i="10"/>
  <c r="H51" i="10"/>
  <c r="G51" i="10"/>
  <c r="B51" i="10"/>
  <c r="D51" i="10"/>
  <c r="P79" i="9"/>
  <c r="O79" i="9"/>
  <c r="H97" i="9"/>
  <c r="G97" i="9"/>
  <c r="E98" i="9"/>
  <c r="F127" i="9"/>
  <c r="N127" i="9"/>
  <c r="C127" i="9"/>
  <c r="B127" i="9"/>
  <c r="D138" i="9"/>
  <c r="R138" i="9"/>
  <c r="O138" i="9"/>
  <c r="J138" i="9"/>
  <c r="I138" i="9"/>
  <c r="H138" i="9"/>
  <c r="G142" i="9"/>
  <c r="G145" i="9"/>
  <c r="G151" i="9"/>
  <c r="B159" i="9"/>
  <c r="D159" i="9"/>
  <c r="R159" i="9"/>
  <c r="G159" i="9"/>
  <c r="Q159" i="9"/>
  <c r="H159" i="9"/>
  <c r="F159" i="9"/>
  <c r="G173" i="9"/>
  <c r="I178" i="9"/>
  <c r="I192" i="9"/>
  <c r="H28" i="10"/>
  <c r="I51" i="10"/>
  <c r="H108" i="9"/>
  <c r="G108" i="9"/>
  <c r="P177" i="9"/>
  <c r="N177" i="9"/>
  <c r="F177" i="9"/>
  <c r="R177" i="9"/>
  <c r="T177" i="9"/>
  <c r="J196" i="9"/>
  <c r="H196" i="9"/>
  <c r="N196" i="9"/>
  <c r="D196" i="9"/>
  <c r="K196" i="9"/>
  <c r="B196" i="9"/>
  <c r="O196" i="9"/>
  <c r="G196" i="9"/>
  <c r="Q196" i="9"/>
  <c r="P196" i="9"/>
  <c r="T196" i="9"/>
  <c r="N198" i="9"/>
  <c r="L198" i="9"/>
  <c r="M198" i="9"/>
  <c r="Q198" i="9"/>
  <c r="C198" i="9"/>
  <c r="G198" i="9"/>
  <c r="F198" i="9"/>
  <c r="J198" i="9"/>
  <c r="T202" i="9"/>
  <c r="N202" i="9"/>
  <c r="F202" i="9"/>
  <c r="P202" i="9"/>
  <c r="O202" i="9"/>
  <c r="L202" i="9"/>
  <c r="H202" i="9"/>
  <c r="N78" i="9"/>
  <c r="M78" i="9"/>
  <c r="E79" i="9"/>
  <c r="F96" i="9"/>
  <c r="E96" i="9"/>
  <c r="E97" i="9"/>
  <c r="K98" i="9"/>
  <c r="B108" i="9"/>
  <c r="J118" i="9"/>
  <c r="I118" i="9"/>
  <c r="O118" i="9"/>
  <c r="N118" i="9"/>
  <c r="R122" i="9"/>
  <c r="G122" i="9"/>
  <c r="F122" i="9"/>
  <c r="D126" i="9"/>
  <c r="K126" i="9"/>
  <c r="H127" i="9"/>
  <c r="L130" i="9"/>
  <c r="P130" i="9"/>
  <c r="O130" i="9"/>
  <c r="R134" i="9"/>
  <c r="J134" i="9"/>
  <c r="N134" i="9"/>
  <c r="I134" i="9"/>
  <c r="H134" i="9"/>
  <c r="F138" i="9"/>
  <c r="O142" i="9"/>
  <c r="L145" i="9"/>
  <c r="N151" i="9"/>
  <c r="J159" i="9"/>
  <c r="T169" i="9"/>
  <c r="L169" i="9"/>
  <c r="R169" i="9"/>
  <c r="M169" i="9"/>
  <c r="J169" i="9"/>
  <c r="I169" i="9"/>
  <c r="O169" i="9"/>
  <c r="L173" i="9"/>
  <c r="B177" i="9"/>
  <c r="N178" i="9"/>
  <c r="R189" i="9"/>
  <c r="P189" i="9"/>
  <c r="H189" i="9"/>
  <c r="Q189" i="9"/>
  <c r="J189" i="9"/>
  <c r="F189" i="9"/>
  <c r="B189" i="9"/>
  <c r="O192" i="9"/>
  <c r="C196" i="9"/>
  <c r="B198" i="9"/>
  <c r="R200" i="9"/>
  <c r="P200" i="9"/>
  <c r="F200" i="9"/>
  <c r="J200" i="9"/>
  <c r="C200" i="9"/>
  <c r="B200" i="9"/>
  <c r="Q200" i="9"/>
  <c r="E200" i="9"/>
  <c r="B202" i="9"/>
  <c r="H22" i="10"/>
  <c r="G22" i="10"/>
  <c r="C22" i="10"/>
  <c r="B22" i="10"/>
  <c r="F22" i="10"/>
  <c r="E22" i="10"/>
  <c r="F44" i="10"/>
  <c r="E44" i="10"/>
  <c r="D44" i="10"/>
  <c r="C44" i="10"/>
  <c r="D171" i="9"/>
  <c r="B171" i="9"/>
  <c r="F171" i="9"/>
  <c r="T171" i="9"/>
  <c r="E171" i="9"/>
  <c r="J174" i="9"/>
  <c r="H174" i="9"/>
  <c r="R174" i="9"/>
  <c r="I174" i="9"/>
  <c r="F19" i="10"/>
  <c r="D19" i="10"/>
  <c r="E19" i="10"/>
  <c r="G19" i="10"/>
  <c r="C19" i="10"/>
  <c r="B26" i="10"/>
  <c r="H26" i="10"/>
  <c r="J26" i="10"/>
  <c r="F26" i="10"/>
  <c r="E26" i="10"/>
  <c r="F30" i="10"/>
  <c r="D30" i="10"/>
  <c r="G30" i="10"/>
  <c r="E30" i="10"/>
  <c r="J30" i="10"/>
  <c r="B30" i="10"/>
  <c r="J55" i="10"/>
  <c r="E55" i="10"/>
  <c r="D55" i="10"/>
  <c r="G55" i="10"/>
  <c r="F55" i="10"/>
  <c r="D11" i="10"/>
  <c r="C11" i="10"/>
  <c r="B137" i="9"/>
  <c r="P137" i="9"/>
  <c r="K137" i="9"/>
  <c r="E137" i="9"/>
  <c r="J141" i="9"/>
  <c r="B141" i="9"/>
  <c r="D141" i="9"/>
  <c r="T168" i="9"/>
  <c r="R168" i="9"/>
  <c r="P168" i="9"/>
  <c r="H168" i="9"/>
  <c r="L168" i="9"/>
  <c r="E168" i="9"/>
  <c r="N187" i="9"/>
  <c r="L187" i="9"/>
  <c r="P187" i="9"/>
  <c r="D187" i="9"/>
  <c r="R187" i="9"/>
  <c r="K187" i="9"/>
  <c r="H195" i="9"/>
  <c r="F195" i="9"/>
  <c r="J195" i="9"/>
  <c r="C195" i="9"/>
  <c r="D195" i="9"/>
  <c r="C40" i="10"/>
  <c r="E40" i="10"/>
  <c r="H43" i="10"/>
  <c r="F43" i="10"/>
  <c r="G43" i="10"/>
  <c r="C43" i="10"/>
  <c r="C137" i="9"/>
  <c r="C141" i="9"/>
  <c r="P155" i="9"/>
  <c r="N155" i="9"/>
  <c r="J155" i="9"/>
  <c r="B155" i="9"/>
  <c r="F155" i="9"/>
  <c r="Q155" i="9"/>
  <c r="B168" i="9"/>
  <c r="B187" i="9"/>
  <c r="B195" i="9"/>
  <c r="B40" i="10"/>
  <c r="B43" i="10"/>
  <c r="D8" i="10"/>
  <c r="B8" i="10"/>
  <c r="D39" i="10"/>
  <c r="B39" i="10"/>
  <c r="H39" i="10"/>
  <c r="G39" i="10"/>
  <c r="I39" i="10"/>
  <c r="F52" i="10"/>
  <c r="D52" i="10"/>
  <c r="C52" i="10"/>
  <c r="I52" i="10"/>
  <c r="H52" i="10"/>
  <c r="J10" i="11"/>
  <c r="H10" i="11"/>
  <c r="G10" i="11"/>
  <c r="C10" i="11"/>
  <c r="B10" i="11"/>
  <c r="C8" i="10"/>
  <c r="J33" i="10"/>
  <c r="D33" i="10"/>
  <c r="C33" i="10"/>
  <c r="D49" i="10"/>
  <c r="C49" i="10"/>
  <c r="J49" i="10"/>
  <c r="I49" i="10"/>
  <c r="D24" i="10"/>
  <c r="J24" i="10"/>
  <c r="I24" i="10"/>
  <c r="F33" i="10"/>
  <c r="J39" i="10"/>
  <c r="F49" i="10"/>
  <c r="J52" i="10"/>
  <c r="I10" i="11"/>
  <c r="F24" i="10"/>
  <c r="B37" i="10"/>
  <c r="D37" i="10"/>
  <c r="C37" i="10"/>
  <c r="J14" i="11"/>
  <c r="H14" i="11"/>
  <c r="G14" i="11"/>
  <c r="C14" i="11"/>
  <c r="I14" i="11"/>
  <c r="F14" i="11"/>
  <c r="B14" i="11"/>
  <c r="E14" i="11"/>
  <c r="D14" i="11"/>
  <c r="D6" i="10"/>
  <c r="B6" i="10"/>
  <c r="C6" i="10"/>
  <c r="B14" i="10"/>
  <c r="J36" i="10"/>
  <c r="D36" i="10"/>
  <c r="T146" i="9"/>
  <c r="R146" i="9"/>
  <c r="L146" i="9"/>
  <c r="T158" i="9"/>
  <c r="N158" i="9"/>
  <c r="J23" i="10"/>
  <c r="H23" i="10"/>
  <c r="J34" i="10"/>
  <c r="H34" i="10"/>
  <c r="I34" i="10"/>
  <c r="G34" i="10"/>
  <c r="H36" i="10"/>
  <c r="J18" i="11"/>
  <c r="H18" i="11"/>
  <c r="G18" i="11"/>
  <c r="C18" i="11"/>
  <c r="I18" i="11"/>
  <c r="P170" i="9"/>
  <c r="J12" i="11"/>
  <c r="H12" i="11"/>
  <c r="G12" i="11"/>
  <c r="C12" i="11"/>
  <c r="B25" i="10"/>
  <c r="B12" i="11"/>
  <c r="E54" i="10"/>
  <c r="B50" i="10"/>
  <c r="F54" i="10"/>
  <c r="N23" i="9" l="1"/>
  <c r="N13" i="9"/>
  <c r="P23" i="9"/>
  <c r="J5" i="9"/>
  <c r="N15" i="9"/>
  <c r="P15" i="9" s="1"/>
  <c r="J11" i="9"/>
  <c r="J10" i="9"/>
  <c r="N17" i="9"/>
  <c r="G10" i="10" s="1"/>
  <c r="J17" i="9"/>
  <c r="J14" i="9"/>
  <c r="J20" i="9"/>
  <c r="J4" i="9"/>
  <c r="N14" i="9"/>
  <c r="P17" i="9"/>
  <c r="R17" i="9" s="1"/>
  <c r="P14" i="9"/>
  <c r="Q14" i="9" s="1"/>
  <c r="N10" i="9"/>
  <c r="P10" i="9" s="1"/>
  <c r="N9" i="9"/>
  <c r="P9" i="9" s="1"/>
  <c r="Q9" i="9" s="1"/>
  <c r="N8" i="9"/>
  <c r="P8" i="9" s="1"/>
  <c r="N5" i="9"/>
  <c r="P5" i="9" s="1"/>
  <c r="R5" i="9" s="1"/>
  <c r="N22" i="9"/>
  <c r="G13" i="10" s="1"/>
  <c r="N16" i="9"/>
  <c r="P16" i="9" s="1"/>
  <c r="Q16" i="9" s="1"/>
  <c r="J15" i="9"/>
  <c r="N20" i="9"/>
  <c r="P20" i="9" s="1"/>
  <c r="R20" i="9" s="1"/>
  <c r="N18" i="9"/>
  <c r="P18" i="9" s="1"/>
  <c r="R18" i="9" s="1"/>
  <c r="F7" i="10"/>
  <c r="B8" i="11"/>
  <c r="F11" i="10"/>
  <c r="D8" i="11"/>
  <c r="P13" i="9"/>
  <c r="Q13" i="9" s="1"/>
  <c r="J16" i="9"/>
  <c r="N21" i="9"/>
  <c r="P21" i="9" s="1"/>
  <c r="R21" i="9" s="1"/>
  <c r="J12" i="9"/>
  <c r="N7" i="9"/>
  <c r="P7" i="9" s="1"/>
  <c r="Q7" i="9" s="1"/>
  <c r="F14" i="10"/>
  <c r="N12" i="9"/>
  <c r="P12" i="9" s="1"/>
  <c r="Q12" i="9" s="1"/>
  <c r="C4" i="11"/>
  <c r="F15" i="10"/>
  <c r="E12" i="10"/>
  <c r="B4" i="11"/>
  <c r="R9" i="9"/>
  <c r="R23" i="9"/>
  <c r="Q23" i="9"/>
  <c r="R15" i="9"/>
  <c r="Q15" i="9"/>
  <c r="J8" i="9"/>
  <c r="C6" i="11"/>
  <c r="G8" i="10"/>
  <c r="E8" i="10"/>
  <c r="N4" i="9"/>
  <c r="P4" i="9" s="1"/>
  <c r="F9" i="10"/>
  <c r="E9" i="10"/>
  <c r="F8" i="10"/>
  <c r="P6" i="9"/>
  <c r="B7" i="11"/>
  <c r="D9" i="11"/>
  <c r="C5" i="11"/>
  <c r="D4" i="11"/>
  <c r="B5" i="11"/>
  <c r="D6" i="11"/>
  <c r="D5" i="11"/>
  <c r="C9" i="11"/>
  <c r="B9" i="11"/>
  <c r="C7" i="11"/>
  <c r="B6" i="11"/>
  <c r="E11" i="10"/>
  <c r="F10" i="10"/>
  <c r="C8" i="11"/>
  <c r="N11" i="9"/>
  <c r="P11" i="9" s="1"/>
  <c r="D7" i="11"/>
  <c r="E10" i="10"/>
  <c r="J6" i="9"/>
  <c r="E6" i="10"/>
  <c r="G6" i="10"/>
  <c r="F6" i="10"/>
  <c r="E14" i="10"/>
  <c r="E13" i="10"/>
  <c r="F12" i="10"/>
  <c r="N19" i="9"/>
  <c r="P19" i="9" s="1"/>
  <c r="E15" i="10"/>
  <c r="F13" i="10"/>
  <c r="E7" i="10"/>
  <c r="A4" i="12"/>
  <c r="G7" i="10" l="1"/>
  <c r="H7" i="10" s="1"/>
  <c r="I7" i="10" s="1"/>
  <c r="Q17" i="9"/>
  <c r="G11" i="10"/>
  <c r="H11" i="10" s="1"/>
  <c r="I11" i="10" s="1"/>
  <c r="E9" i="11"/>
  <c r="F9" i="11" s="1"/>
  <c r="E6" i="11"/>
  <c r="F6" i="11" s="1"/>
  <c r="H6" i="11" s="1"/>
  <c r="R14" i="9"/>
  <c r="Q21" i="9"/>
  <c r="E5" i="11"/>
  <c r="F5" i="11" s="1"/>
  <c r="G5" i="11" s="1"/>
  <c r="G9" i="10"/>
  <c r="H9" i="10" s="1"/>
  <c r="I9" i="10" s="1"/>
  <c r="R7" i="9"/>
  <c r="H8" i="10"/>
  <c r="I8" i="10" s="1"/>
  <c r="G15" i="10"/>
  <c r="H15" i="10" s="1"/>
  <c r="I15" i="10" s="1"/>
  <c r="G12" i="10"/>
  <c r="H12" i="10" s="1"/>
  <c r="I12" i="10" s="1"/>
  <c r="R13" i="9"/>
  <c r="G14" i="10"/>
  <c r="H14" i="10" s="1"/>
  <c r="I14" i="10" s="1"/>
  <c r="E8" i="11"/>
  <c r="F8" i="11" s="1"/>
  <c r="E7" i="11"/>
  <c r="F7" i="11" s="1"/>
  <c r="H13" i="10"/>
  <c r="I13" i="10" s="1"/>
  <c r="R16" i="9"/>
  <c r="H10" i="10"/>
  <c r="I10" i="10" s="1"/>
  <c r="Q18" i="9"/>
  <c r="P22" i="9"/>
  <c r="S10" i="9" s="1"/>
  <c r="Q5" i="9"/>
  <c r="Q20" i="9"/>
  <c r="R12" i="9"/>
  <c r="R10" i="9"/>
  <c r="Q10" i="9"/>
  <c r="E4" i="11"/>
  <c r="F4" i="11" s="1"/>
  <c r="H6" i="10"/>
  <c r="I6" i="10" s="1"/>
  <c r="Q6" i="9"/>
  <c r="R6" i="9"/>
  <c r="Q11" i="9"/>
  <c r="R11" i="9"/>
  <c r="R4" i="9"/>
  <c r="Q4" i="9"/>
  <c r="Q19" i="9"/>
  <c r="R19" i="9"/>
  <c r="D4" i="12"/>
  <c r="R8" i="9"/>
  <c r="Q8" i="9"/>
  <c r="S4" i="9" l="1"/>
  <c r="G4" i="12"/>
  <c r="S21" i="9"/>
  <c r="J4" i="12"/>
  <c r="S22" i="9"/>
  <c r="G8" i="11"/>
  <c r="K8" i="11" s="1"/>
  <c r="H8" i="11"/>
  <c r="S18" i="9"/>
  <c r="S11" i="9"/>
  <c r="S9" i="9"/>
  <c r="S20" i="9"/>
  <c r="S7" i="9"/>
  <c r="S12" i="9"/>
  <c r="S8" i="9"/>
  <c r="S23" i="9"/>
  <c r="S13" i="9"/>
  <c r="S15" i="9"/>
  <c r="S19" i="9"/>
  <c r="J12" i="10"/>
  <c r="G6" i="11"/>
  <c r="K6" i="11" s="1"/>
  <c r="R22" i="9"/>
  <c r="Q22" i="9"/>
  <c r="T14" i="9" s="1"/>
  <c r="S6" i="9"/>
  <c r="S14" i="9"/>
  <c r="H5" i="11"/>
  <c r="S5" i="9"/>
  <c r="S17" i="9"/>
  <c r="S16" i="9"/>
  <c r="H9" i="11"/>
  <c r="G9" i="11"/>
  <c r="J6" i="10"/>
  <c r="J9" i="10"/>
  <c r="J10" i="10"/>
  <c r="G7" i="11"/>
  <c r="H7" i="11"/>
  <c r="J8" i="10"/>
  <c r="J7" i="10"/>
  <c r="J13" i="10"/>
  <c r="H4" i="11"/>
  <c r="G4" i="11"/>
  <c r="J14" i="10"/>
  <c r="J15" i="10"/>
  <c r="K5" i="11"/>
  <c r="J11" i="10"/>
  <c r="T22" i="9" l="1"/>
  <c r="T11" i="9"/>
  <c r="B15" i="12"/>
  <c r="C18" i="12"/>
  <c r="J8" i="11"/>
  <c r="G17" i="12"/>
  <c r="D18" i="12"/>
  <c r="F15" i="12"/>
  <c r="G18" i="12"/>
  <c r="H18" i="12"/>
  <c r="T20" i="9"/>
  <c r="T10" i="9"/>
  <c r="J6" i="11"/>
  <c r="C14" i="12"/>
  <c r="T8" i="9"/>
  <c r="B14" i="12"/>
  <c r="D16" i="12"/>
  <c r="G16" i="12"/>
  <c r="T23" i="9"/>
  <c r="G15" i="12"/>
  <c r="D17" i="12"/>
  <c r="E14" i="12"/>
  <c r="T17" i="9"/>
  <c r="F14" i="12"/>
  <c r="G14" i="12"/>
  <c r="T12" i="9"/>
  <c r="D14" i="12"/>
  <c r="H14" i="12"/>
  <c r="B18" i="12"/>
  <c r="C16" i="12"/>
  <c r="H16" i="12"/>
  <c r="T4" i="9"/>
  <c r="C15" i="12"/>
  <c r="D15" i="12"/>
  <c r="T21" i="9"/>
  <c r="E15" i="12"/>
  <c r="E18" i="12"/>
  <c r="T19" i="9"/>
  <c r="T16" i="9"/>
  <c r="C17" i="12"/>
  <c r="F18" i="12"/>
  <c r="E16" i="12"/>
  <c r="T5" i="9"/>
  <c r="F16" i="12"/>
  <c r="T13" i="9"/>
  <c r="B17" i="12"/>
  <c r="T15" i="9"/>
  <c r="F17" i="12"/>
  <c r="T18" i="9"/>
  <c r="T6" i="9"/>
  <c r="I6" i="11"/>
  <c r="H17" i="12"/>
  <c r="B16" i="12"/>
  <c r="T9" i="9"/>
  <c r="J4" i="11"/>
  <c r="E17" i="12"/>
  <c r="H15" i="12"/>
  <c r="T7" i="9"/>
  <c r="I4" i="11"/>
  <c r="K4" i="11"/>
  <c r="J7" i="11"/>
  <c r="I5" i="11"/>
  <c r="J5" i="11"/>
  <c r="K7" i="11"/>
  <c r="I7" i="11"/>
  <c r="I8" i="11"/>
  <c r="K9" i="11"/>
  <c r="I9" i="11"/>
  <c r="J9" i="11"/>
  <c r="D8" i="12" l="1"/>
  <c r="A8" i="12"/>
  <c r="E10" i="12"/>
  <c r="B10" i="12"/>
  <c r="G8" i="12" l="1"/>
</calcChain>
</file>

<file path=xl/sharedStrings.xml><?xml version="1.0" encoding="utf-8"?>
<sst xmlns="http://schemas.openxmlformats.org/spreadsheetml/2006/main" count="2138" uniqueCount="707">
  <si>
    <t>Lønnsomhetsanalyse per prosjekt/kunde</t>
  </si>
  <si>
    <t>Formål</t>
  </si>
  <si>
    <t>Dette arbeidsarket hjelper et snekkerfirma å se lønnsomhet per prosjekt, kunde og oppdragstype basert på timer, materialer og faktura.</t>
  </si>
  <si>
    <t>Slik bruker du arket (kort)</t>
  </si>
  <si>
    <t>1) Oppdater analyseperiode i Innstillinger (blå felter).</t>
  </si>
  <si>
    <t>2) Registrer/oppdater Kunder og Prosjekter.</t>
  </si>
  <si>
    <t>3) Før timer, materialer og eventuelle andre kostnader fortløpende.</t>
  </si>
  <si>
    <t>4) Registrer fakturaer (inntekter).</t>
  </si>
  <si>
    <t>5) Se Dashboard og Analyse-ark for marginer, grafer og rangeringer.</t>
  </si>
  <si>
    <t>Hurtignavigasjon</t>
  </si>
  <si>
    <t>Ark</t>
  </si>
  <si>
    <t>Hva finner du der?</t>
  </si>
  <si>
    <t>Dashboard</t>
  </si>
  <si>
    <t>Gå til samlet oversikt med KPI, grafer og topplister.</t>
  </si>
  <si>
    <t>Innstillinger</t>
  </si>
  <si>
    <t>Angi analyseperiode og stamdata.</t>
  </si>
  <si>
    <t>Kunder</t>
  </si>
  <si>
    <t>Kunderegister.</t>
  </si>
  <si>
    <t>Prosjekter</t>
  </si>
  <si>
    <t>Prosjektregister.</t>
  </si>
  <si>
    <t>Timer</t>
  </si>
  <si>
    <t>Timeføring (grunnlag for arbeidskost).</t>
  </si>
  <si>
    <t>Materialer</t>
  </si>
  <si>
    <t>Materialkostnader.</t>
  </si>
  <si>
    <t>Andre direkte kostnader (valgfritt).</t>
  </si>
  <si>
    <t>Faktura</t>
  </si>
  <si>
    <t>Fakturering (inntekter).</t>
  </si>
  <si>
    <t>Detaljert lønnsomhet per prosjekt.</t>
  </si>
  <si>
    <t>Oppsummering per kunde.</t>
  </si>
  <si>
    <t>Oppsummering per oppdragstype + rangering.</t>
  </si>
  <si>
    <t>Tips</t>
  </si>
  <si>
    <t>• Alle summeringer og marginer oppdateres automatisk ved endringer i inputarkene.</t>
  </si>
  <si>
    <t>• Arket er laget for fortløpende bruk: legg til nye rader under eksisterende data.</t>
  </si>
  <si>
    <t>• Bruk filter i tabellene for å finne prosjekter/kunder raskt.</t>
  </si>
  <si>
    <t>Analyseperiode (blå felter):</t>
  </si>
  <si>
    <t>Oppdragstyper (for lister)</t>
  </si>
  <si>
    <t>Ansatte (for lister)</t>
  </si>
  <si>
    <t>Startdato</t>
  </si>
  <si>
    <t>Kjøkkenmontering</t>
  </si>
  <si>
    <t>AnsattID</t>
  </si>
  <si>
    <t>Navn</t>
  </si>
  <si>
    <t>Kostpris/t (NOK)</t>
  </si>
  <si>
    <t>Sluttdato</t>
  </si>
  <si>
    <t>Gulvlegging</t>
  </si>
  <si>
    <t>E01</t>
  </si>
  <si>
    <t>Ola</t>
  </si>
  <si>
    <t>Terrassebygging</t>
  </si>
  <si>
    <t>E02</t>
  </si>
  <si>
    <t>Kari</t>
  </si>
  <si>
    <t>Standard MVA</t>
  </si>
  <si>
    <t>Baderomsrehab</t>
  </si>
  <si>
    <t>E03</t>
  </si>
  <si>
    <t>Per</t>
  </si>
  <si>
    <t>Vindusbytte</t>
  </si>
  <si>
    <t>E04</t>
  </si>
  <si>
    <t>Amina</t>
  </si>
  <si>
    <t>Valuta</t>
  </si>
  <si>
    <t>NOK</t>
  </si>
  <si>
    <t>Takarbeid</t>
  </si>
  <si>
    <t>Merk:</t>
  </si>
  <si>
    <t>• Endre kun de blå feltene. Resten er grunnlag for beregninger og lister.</t>
  </si>
  <si>
    <t>• Analysearkene bruker datoene over til å hente riktig periode i SUMIFS.</t>
  </si>
  <si>
    <t>KundeID</t>
  </si>
  <si>
    <t>Kundenavn</t>
  </si>
  <si>
    <t>Kundetype</t>
  </si>
  <si>
    <t>Sted</t>
  </si>
  <si>
    <t>Kontaktperson</t>
  </si>
  <si>
    <t>E-post</t>
  </si>
  <si>
    <t>Telefon</t>
  </si>
  <si>
    <t>K001</t>
  </si>
  <si>
    <t>Bedrift</t>
  </si>
  <si>
    <t>Oslo</t>
  </si>
  <si>
    <t>K002</t>
  </si>
  <si>
    <t>Privat</t>
  </si>
  <si>
    <t>Lillestrøm</t>
  </si>
  <si>
    <t>K003</t>
  </si>
  <si>
    <t>Borettslag</t>
  </si>
  <si>
    <t>K004</t>
  </si>
  <si>
    <t>Offentlig</t>
  </si>
  <si>
    <t>Asker</t>
  </si>
  <si>
    <t>K005</t>
  </si>
  <si>
    <t>Drammen</t>
  </si>
  <si>
    <t>K006</t>
  </si>
  <si>
    <t>K007</t>
  </si>
  <si>
    <t>Jessheim</t>
  </si>
  <si>
    <t>K008</t>
  </si>
  <si>
    <t>Sameie</t>
  </si>
  <si>
    <t>K009</t>
  </si>
  <si>
    <t>Røros</t>
  </si>
  <si>
    <t>K010</t>
  </si>
  <si>
    <t>Forening</t>
  </si>
  <si>
    <t>Trysil</t>
  </si>
  <si>
    <t>ProsjektID</t>
  </si>
  <si>
    <t>Prosjektnavn</t>
  </si>
  <si>
    <t>Oppdragstype</t>
  </si>
  <si>
    <t>Status</t>
  </si>
  <si>
    <t>Budsjett timer</t>
  </si>
  <si>
    <t>Fakturert timepris (NOK)</t>
  </si>
  <si>
    <t>Materialpåslag (%)</t>
  </si>
  <si>
    <t>Notat</t>
  </si>
  <si>
    <t>P001</t>
  </si>
  <si>
    <t>Fullført</t>
  </si>
  <si>
    <t>P002</t>
  </si>
  <si>
    <t>Baderomsrehab - Østlandet (P002)</t>
  </si>
  <si>
    <t>P003</t>
  </si>
  <si>
    <t>P004</t>
  </si>
  <si>
    <t>Kjøkkenmontering - Røros (P004)</t>
  </si>
  <si>
    <t>P005</t>
  </si>
  <si>
    <t>P006</t>
  </si>
  <si>
    <t>P007</t>
  </si>
  <si>
    <t>P008</t>
  </si>
  <si>
    <t>Kjøkkenmontering - Østlandet (P008)</t>
  </si>
  <si>
    <t>P009</t>
  </si>
  <si>
    <t>P010</t>
  </si>
  <si>
    <t>P011</t>
  </si>
  <si>
    <t>P012</t>
  </si>
  <si>
    <t>P013</t>
  </si>
  <si>
    <t>P014</t>
  </si>
  <si>
    <t>P015</t>
  </si>
  <si>
    <t>Vindusbytte - Røros (P015)</t>
  </si>
  <si>
    <t>P016</t>
  </si>
  <si>
    <t>Baderomsrehab - Østlandet (P016)</t>
  </si>
  <si>
    <t>P017</t>
  </si>
  <si>
    <t>P018</t>
  </si>
  <si>
    <t>Vindusbytte - Solstrand (P018)</t>
  </si>
  <si>
    <t>P019</t>
  </si>
  <si>
    <t>P020</t>
  </si>
  <si>
    <t>Timer (timeføring)</t>
  </si>
  <si>
    <t>LinjeID</t>
  </si>
  <si>
    <t>Dato</t>
  </si>
  <si>
    <t>Arbeidstype</t>
  </si>
  <si>
    <t>Arbeidskost (NOK)</t>
  </si>
  <si>
    <t>Kommentar</t>
  </si>
  <si>
    <t>T00001</t>
  </si>
  <si>
    <t>Transport</t>
  </si>
  <si>
    <t>T00002</t>
  </si>
  <si>
    <t>Måling/plan</t>
  </si>
  <si>
    <t>T00003</t>
  </si>
  <si>
    <t>Riving</t>
  </si>
  <si>
    <t>T00004</t>
  </si>
  <si>
    <t>T00005</t>
  </si>
  <si>
    <t>Ferdigstillelse</t>
  </si>
  <si>
    <t>T00006</t>
  </si>
  <si>
    <t>Tilpasning</t>
  </si>
  <si>
    <t>T00007</t>
  </si>
  <si>
    <t>Montering</t>
  </si>
  <si>
    <t>T00008</t>
  </si>
  <si>
    <t>T00009</t>
  </si>
  <si>
    <t>T00010</t>
  </si>
  <si>
    <t>T00011</t>
  </si>
  <si>
    <t>T00012</t>
  </si>
  <si>
    <t>T00013</t>
  </si>
  <si>
    <t>T00014</t>
  </si>
  <si>
    <t>T00015</t>
  </si>
  <si>
    <t>T00016</t>
  </si>
  <si>
    <t>T00017</t>
  </si>
  <si>
    <t>T00018</t>
  </si>
  <si>
    <t>T00019</t>
  </si>
  <si>
    <t>T00020</t>
  </si>
  <si>
    <t>T00021</t>
  </si>
  <si>
    <t>T00022</t>
  </si>
  <si>
    <t>T00023</t>
  </si>
  <si>
    <t>T00024</t>
  </si>
  <si>
    <t>T00025</t>
  </si>
  <si>
    <t>T00026</t>
  </si>
  <si>
    <t>T00027</t>
  </si>
  <si>
    <t>T00028</t>
  </si>
  <si>
    <t>T00029</t>
  </si>
  <si>
    <t>Ekstra</t>
  </si>
  <si>
    <t>T00030</t>
  </si>
  <si>
    <t>T00031</t>
  </si>
  <si>
    <t>T00032</t>
  </si>
  <si>
    <t>T00033</t>
  </si>
  <si>
    <t>T00034</t>
  </si>
  <si>
    <t>T00035</t>
  </si>
  <si>
    <t>T00036</t>
  </si>
  <si>
    <t>T00037</t>
  </si>
  <si>
    <t>T00038</t>
  </si>
  <si>
    <t>T00039</t>
  </si>
  <si>
    <t>T00040</t>
  </si>
  <si>
    <t>T00041</t>
  </si>
  <si>
    <t>T00042</t>
  </si>
  <si>
    <t>Demontering</t>
  </si>
  <si>
    <t>T00043</t>
  </si>
  <si>
    <t>T00044</t>
  </si>
  <si>
    <t>T00045</t>
  </si>
  <si>
    <t>T00046</t>
  </si>
  <si>
    <t>T00047</t>
  </si>
  <si>
    <t>Befaring</t>
  </si>
  <si>
    <t>T00048</t>
  </si>
  <si>
    <t>T00049</t>
  </si>
  <si>
    <t>T00050</t>
  </si>
  <si>
    <t>T00051</t>
  </si>
  <si>
    <t>Fuging</t>
  </si>
  <si>
    <t>T00052</t>
  </si>
  <si>
    <t>T00053</t>
  </si>
  <si>
    <t>T00054</t>
  </si>
  <si>
    <t>Beis/etterarbeid</t>
  </si>
  <si>
    <t>T00055</t>
  </si>
  <si>
    <t>Stolper/bæring</t>
  </si>
  <si>
    <t>T00056</t>
  </si>
  <si>
    <t>Bjelkelag</t>
  </si>
  <si>
    <t>T00057</t>
  </si>
  <si>
    <t>T00058</t>
  </si>
  <si>
    <t>T00059</t>
  </si>
  <si>
    <t>T00060</t>
  </si>
  <si>
    <t>T00061</t>
  </si>
  <si>
    <t>T00062</t>
  </si>
  <si>
    <t>T00063</t>
  </si>
  <si>
    <t>T00064</t>
  </si>
  <si>
    <t>T00065</t>
  </si>
  <si>
    <t>T00066</t>
  </si>
  <si>
    <t>Sikring</t>
  </si>
  <si>
    <t>T00067</t>
  </si>
  <si>
    <t>T00068</t>
  </si>
  <si>
    <t>T00069</t>
  </si>
  <si>
    <t>T00070</t>
  </si>
  <si>
    <t>T00071</t>
  </si>
  <si>
    <t>T00072</t>
  </si>
  <si>
    <t>Rigging</t>
  </si>
  <si>
    <t>T00073</t>
  </si>
  <si>
    <t>T00074</t>
  </si>
  <si>
    <t>T00075</t>
  </si>
  <si>
    <t>T00076</t>
  </si>
  <si>
    <t>T00077</t>
  </si>
  <si>
    <t>T00078</t>
  </si>
  <si>
    <t>T00079</t>
  </si>
  <si>
    <t>T00080</t>
  </si>
  <si>
    <t>T00081</t>
  </si>
  <si>
    <t>T00082</t>
  </si>
  <si>
    <t>T00083</t>
  </si>
  <si>
    <t>T00084</t>
  </si>
  <si>
    <t>T00085</t>
  </si>
  <si>
    <t>T00086</t>
  </si>
  <si>
    <t>T00087</t>
  </si>
  <si>
    <t>T00088</t>
  </si>
  <si>
    <t>Koordinering</t>
  </si>
  <si>
    <t>T00089</t>
  </si>
  <si>
    <t>T00090</t>
  </si>
  <si>
    <t>T00091</t>
  </si>
  <si>
    <t>T00092</t>
  </si>
  <si>
    <t>T00093</t>
  </si>
  <si>
    <t>T00094</t>
  </si>
  <si>
    <t>Snekkerarbeid</t>
  </si>
  <si>
    <t>T00095</t>
  </si>
  <si>
    <t>T00096</t>
  </si>
  <si>
    <t>T00097</t>
  </si>
  <si>
    <t>T00098</t>
  </si>
  <si>
    <t>T00099</t>
  </si>
  <si>
    <t>T00100</t>
  </si>
  <si>
    <t>T00101</t>
  </si>
  <si>
    <t>T00102</t>
  </si>
  <si>
    <t>T00103</t>
  </si>
  <si>
    <t>T00104</t>
  </si>
  <si>
    <t>T00105</t>
  </si>
  <si>
    <t>T00106</t>
  </si>
  <si>
    <t>T00107</t>
  </si>
  <si>
    <t>T00108</t>
  </si>
  <si>
    <t>T00109</t>
  </si>
  <si>
    <t>T00110</t>
  </si>
  <si>
    <t>T00111</t>
  </si>
  <si>
    <t>T00112</t>
  </si>
  <si>
    <t>T00113</t>
  </si>
  <si>
    <t>T00114</t>
  </si>
  <si>
    <t>T00115</t>
  </si>
  <si>
    <t>T00116</t>
  </si>
  <si>
    <t>T00117</t>
  </si>
  <si>
    <t>T00118</t>
  </si>
  <si>
    <t>T00119</t>
  </si>
  <si>
    <t>T00120</t>
  </si>
  <si>
    <t>T00121</t>
  </si>
  <si>
    <t>T00122</t>
  </si>
  <si>
    <t>T00123</t>
  </si>
  <si>
    <t>T00124</t>
  </si>
  <si>
    <t>T00125</t>
  </si>
  <si>
    <t>T00126</t>
  </si>
  <si>
    <t>T00127</t>
  </si>
  <si>
    <t>T00128</t>
  </si>
  <si>
    <t>T00129</t>
  </si>
  <si>
    <t>T00130</t>
  </si>
  <si>
    <t>T00131</t>
  </si>
  <si>
    <t>T00132</t>
  </si>
  <si>
    <t>T00133</t>
  </si>
  <si>
    <t>T00134</t>
  </si>
  <si>
    <t>T00135</t>
  </si>
  <si>
    <t>T00136</t>
  </si>
  <si>
    <t>T00137</t>
  </si>
  <si>
    <t>T00138</t>
  </si>
  <si>
    <t>T00139</t>
  </si>
  <si>
    <t>T00140</t>
  </si>
  <si>
    <t>T00141</t>
  </si>
  <si>
    <t>T00142</t>
  </si>
  <si>
    <t>T00143</t>
  </si>
  <si>
    <t>T00144</t>
  </si>
  <si>
    <t>T00145</t>
  </si>
  <si>
    <t>T00146</t>
  </si>
  <si>
    <t>T00147</t>
  </si>
  <si>
    <t>T00148</t>
  </si>
  <si>
    <t>T00149</t>
  </si>
  <si>
    <t>T00150</t>
  </si>
  <si>
    <t>T00151</t>
  </si>
  <si>
    <t>T00152</t>
  </si>
  <si>
    <t>T00153</t>
  </si>
  <si>
    <t>T00154</t>
  </si>
  <si>
    <t>T00155</t>
  </si>
  <si>
    <t>T00156</t>
  </si>
  <si>
    <t>T00157</t>
  </si>
  <si>
    <t>T00158</t>
  </si>
  <si>
    <t>T00159</t>
  </si>
  <si>
    <t>T00160</t>
  </si>
  <si>
    <t>T00161</t>
  </si>
  <si>
    <t>T00162</t>
  </si>
  <si>
    <t>T00163</t>
  </si>
  <si>
    <t>T00164</t>
  </si>
  <si>
    <t>T00165</t>
  </si>
  <si>
    <t>T00166</t>
  </si>
  <si>
    <t>T00167</t>
  </si>
  <si>
    <t>T00168</t>
  </si>
  <si>
    <t>T00169</t>
  </si>
  <si>
    <t>T00170</t>
  </si>
  <si>
    <t>T00171</t>
  </si>
  <si>
    <t>T00172</t>
  </si>
  <si>
    <t>T00173</t>
  </si>
  <si>
    <t>T00174</t>
  </si>
  <si>
    <t>T00175</t>
  </si>
  <si>
    <t>T00176</t>
  </si>
  <si>
    <t>T00177</t>
  </si>
  <si>
    <t>T00178</t>
  </si>
  <si>
    <t>T00179</t>
  </si>
  <si>
    <t>T00180</t>
  </si>
  <si>
    <t>T00181</t>
  </si>
  <si>
    <t>T00182</t>
  </si>
  <si>
    <t>T00183</t>
  </si>
  <si>
    <t>T00184</t>
  </si>
  <si>
    <t>T00185</t>
  </si>
  <si>
    <t>T00186</t>
  </si>
  <si>
    <t>T00187</t>
  </si>
  <si>
    <t>T00188</t>
  </si>
  <si>
    <t>T00189</t>
  </si>
  <si>
    <t>T00190</t>
  </si>
  <si>
    <t>T00191</t>
  </si>
  <si>
    <t>T00192</t>
  </si>
  <si>
    <t>T00193</t>
  </si>
  <si>
    <t>T00194</t>
  </si>
  <si>
    <t>T00195</t>
  </si>
  <si>
    <t>T00196</t>
  </si>
  <si>
    <t>T00197</t>
  </si>
  <si>
    <t>T00198</t>
  </si>
  <si>
    <t>T00199</t>
  </si>
  <si>
    <t>T00200</t>
  </si>
  <si>
    <t>T00201</t>
  </si>
  <si>
    <t>T00202</t>
  </si>
  <si>
    <t>T00203</t>
  </si>
  <si>
    <t>T00204</t>
  </si>
  <si>
    <t>T00205</t>
  </si>
  <si>
    <t>T00206</t>
  </si>
  <si>
    <t>T00207</t>
  </si>
  <si>
    <t>T00208</t>
  </si>
  <si>
    <t>T00209</t>
  </si>
  <si>
    <t>T00210</t>
  </si>
  <si>
    <t>T00211</t>
  </si>
  <si>
    <t>T00212</t>
  </si>
  <si>
    <t>T00213</t>
  </si>
  <si>
    <t>T00214</t>
  </si>
  <si>
    <t>T00215</t>
  </si>
  <si>
    <t>T00216</t>
  </si>
  <si>
    <t>T00217</t>
  </si>
  <si>
    <t>T00218</t>
  </si>
  <si>
    <t>T00219</t>
  </si>
  <si>
    <t>T00220</t>
  </si>
  <si>
    <t>T00221</t>
  </si>
  <si>
    <t>T00222</t>
  </si>
  <si>
    <t>T00223</t>
  </si>
  <si>
    <t>T00224</t>
  </si>
  <si>
    <t>T00225</t>
  </si>
  <si>
    <t>T00226</t>
  </si>
  <si>
    <t>T00227</t>
  </si>
  <si>
    <t>T00228</t>
  </si>
  <si>
    <t>T00229</t>
  </si>
  <si>
    <t>T00230</t>
  </si>
  <si>
    <t>T00231</t>
  </si>
  <si>
    <t>T00232</t>
  </si>
  <si>
    <t>T00233</t>
  </si>
  <si>
    <t>T00234</t>
  </si>
  <si>
    <t>Materialer (kostnader)</t>
  </si>
  <si>
    <t>Leverandør</t>
  </si>
  <si>
    <t>Vare</t>
  </si>
  <si>
    <t>Enhet</t>
  </si>
  <si>
    <t>Antall</t>
  </si>
  <si>
    <t>Enhetspris (NOK)</t>
  </si>
  <si>
    <t>Materialkost (NOK)</t>
  </si>
  <si>
    <t>M00001</t>
  </si>
  <si>
    <t>Optimera</t>
  </si>
  <si>
    <t>Laminatgulv</t>
  </si>
  <si>
    <t>m2</t>
  </si>
  <si>
    <t>M00002</t>
  </si>
  <si>
    <t>Byggmakker</t>
  </si>
  <si>
    <t>Terrassebord</t>
  </si>
  <si>
    <t>lm</t>
  </si>
  <si>
    <t>M00003</t>
  </si>
  <si>
    <t>Maxbo</t>
  </si>
  <si>
    <t>Skruer/festemidler</t>
  </si>
  <si>
    <t>pakke</t>
  </si>
  <si>
    <t>M00004</t>
  </si>
  <si>
    <t>M00005</t>
  </si>
  <si>
    <t>Obs BYGG</t>
  </si>
  <si>
    <t>Isolasjon</t>
  </si>
  <si>
    <t>M00006</t>
  </si>
  <si>
    <t>M00007</t>
  </si>
  <si>
    <t>Membran/primer</t>
  </si>
  <si>
    <t>sett</t>
  </si>
  <si>
    <t>M00008</t>
  </si>
  <si>
    <t>M00009</t>
  </si>
  <si>
    <t>Baderomsplater</t>
  </si>
  <si>
    <t>M00010</t>
  </si>
  <si>
    <t>Vinduer</t>
  </si>
  <si>
    <t>stk</t>
  </si>
  <si>
    <t>M00011</t>
  </si>
  <si>
    <t>Montér</t>
  </si>
  <si>
    <t>M00012</t>
  </si>
  <si>
    <t>M00013</t>
  </si>
  <si>
    <t>M00014</t>
  </si>
  <si>
    <t>Takstein</t>
  </si>
  <si>
    <t>M00015</t>
  </si>
  <si>
    <t>M00016</t>
  </si>
  <si>
    <t>M00017</t>
  </si>
  <si>
    <t>M00018</t>
  </si>
  <si>
    <t>Listverk</t>
  </si>
  <si>
    <t>M00019</t>
  </si>
  <si>
    <t>M00020</t>
  </si>
  <si>
    <t>M00021</t>
  </si>
  <si>
    <t>Kjøkkeninnredning</t>
  </si>
  <si>
    <t>M00022</t>
  </si>
  <si>
    <t>M00023</t>
  </si>
  <si>
    <t>M00024</t>
  </si>
  <si>
    <t>M00025</t>
  </si>
  <si>
    <t>M00026</t>
  </si>
  <si>
    <t>M00027</t>
  </si>
  <si>
    <t>M00028</t>
  </si>
  <si>
    <t>M00029</t>
  </si>
  <si>
    <t>M00030</t>
  </si>
  <si>
    <t>M00031</t>
  </si>
  <si>
    <t>M00032</t>
  </si>
  <si>
    <t>M00033</t>
  </si>
  <si>
    <t>M00034</t>
  </si>
  <si>
    <t>M00035</t>
  </si>
  <si>
    <t>M00036</t>
  </si>
  <si>
    <t>M00037</t>
  </si>
  <si>
    <t>M00038</t>
  </si>
  <si>
    <t>M00039</t>
  </si>
  <si>
    <t>M00040</t>
  </si>
  <si>
    <t>M00041</t>
  </si>
  <si>
    <t>M00042</t>
  </si>
  <si>
    <t>M00043</t>
  </si>
  <si>
    <t>M00044</t>
  </si>
  <si>
    <t>M00045</t>
  </si>
  <si>
    <t>M00046</t>
  </si>
  <si>
    <t>M00047</t>
  </si>
  <si>
    <t>M00048</t>
  </si>
  <si>
    <t>M00049</t>
  </si>
  <si>
    <t>M00050</t>
  </si>
  <si>
    <t>M00051</t>
  </si>
  <si>
    <t>M00052</t>
  </si>
  <si>
    <t>M00053</t>
  </si>
  <si>
    <t>M00054</t>
  </si>
  <si>
    <t>M00055</t>
  </si>
  <si>
    <t>M00056</t>
  </si>
  <si>
    <t>M00057</t>
  </si>
  <si>
    <t>M00058</t>
  </si>
  <si>
    <t>M00059</t>
  </si>
  <si>
    <t>M00060</t>
  </si>
  <si>
    <t>M00061</t>
  </si>
  <si>
    <t>M00062</t>
  </si>
  <si>
    <t>M00063</t>
  </si>
  <si>
    <t>M00064</t>
  </si>
  <si>
    <t>M00065</t>
  </si>
  <si>
    <t>M00066</t>
  </si>
  <si>
    <t>M00067</t>
  </si>
  <si>
    <t>M00068</t>
  </si>
  <si>
    <t>M00069</t>
  </si>
  <si>
    <t>M00070</t>
  </si>
  <si>
    <t>M00071</t>
  </si>
  <si>
    <t>M00072</t>
  </si>
  <si>
    <t>M00073</t>
  </si>
  <si>
    <t>M00074</t>
  </si>
  <si>
    <t>M00075</t>
  </si>
  <si>
    <t>M00076</t>
  </si>
  <si>
    <t>M00077</t>
  </si>
  <si>
    <t>M00078</t>
  </si>
  <si>
    <t>M00079</t>
  </si>
  <si>
    <t>M00080</t>
  </si>
  <si>
    <t>M00081</t>
  </si>
  <si>
    <t>M00082</t>
  </si>
  <si>
    <t>M00083</t>
  </si>
  <si>
    <t>M00084</t>
  </si>
  <si>
    <t>M00085</t>
  </si>
  <si>
    <t>M00086</t>
  </si>
  <si>
    <t>M00087</t>
  </si>
  <si>
    <t>M00088</t>
  </si>
  <si>
    <t>M00089</t>
  </si>
  <si>
    <t>M00090</t>
  </si>
  <si>
    <t>M00091</t>
  </si>
  <si>
    <t>M00092</t>
  </si>
  <si>
    <t>M00093</t>
  </si>
  <si>
    <t>M00094</t>
  </si>
  <si>
    <t>M00095</t>
  </si>
  <si>
    <t>M00096</t>
  </si>
  <si>
    <t>M00097</t>
  </si>
  <si>
    <t>M00098</t>
  </si>
  <si>
    <t>M00099</t>
  </si>
  <si>
    <t>M00100</t>
  </si>
  <si>
    <t>M00101</t>
  </si>
  <si>
    <t>M00102</t>
  </si>
  <si>
    <t>M00103</t>
  </si>
  <si>
    <t>M00104</t>
  </si>
  <si>
    <t>M00105</t>
  </si>
  <si>
    <t>M00106</t>
  </si>
  <si>
    <t>M00107</t>
  </si>
  <si>
    <t>M00108</t>
  </si>
  <si>
    <t>M00109</t>
  </si>
  <si>
    <t>M00110</t>
  </si>
  <si>
    <t>M00111</t>
  </si>
  <si>
    <t>M00112</t>
  </si>
  <si>
    <t>M00113</t>
  </si>
  <si>
    <t>M00114</t>
  </si>
  <si>
    <t>M00115</t>
  </si>
  <si>
    <t>M00116</t>
  </si>
  <si>
    <t>M00117</t>
  </si>
  <si>
    <t>M00118</t>
  </si>
  <si>
    <t>M00119</t>
  </si>
  <si>
    <t>M00120</t>
  </si>
  <si>
    <t>M00121</t>
  </si>
  <si>
    <t>M00122</t>
  </si>
  <si>
    <t>M00123</t>
  </si>
  <si>
    <t>M00124</t>
  </si>
  <si>
    <t>M00125</t>
  </si>
  <si>
    <t>M00126</t>
  </si>
  <si>
    <t>M00127</t>
  </si>
  <si>
    <t>M00128</t>
  </si>
  <si>
    <t>M00129</t>
  </si>
  <si>
    <t>M00130</t>
  </si>
  <si>
    <t>M00131</t>
  </si>
  <si>
    <t>M00132</t>
  </si>
  <si>
    <t>M00133</t>
  </si>
  <si>
    <t>M00134</t>
  </si>
  <si>
    <t>M00135</t>
  </si>
  <si>
    <t>M00136</t>
  </si>
  <si>
    <t>Andre direkte kostnader (valgfritt)</t>
  </si>
  <si>
    <t>Kostnadstype</t>
  </si>
  <si>
    <t>Beløp (NOK)</t>
  </si>
  <si>
    <t>O00001</t>
  </si>
  <si>
    <t>Avfall/deponi</t>
  </si>
  <si>
    <t>O00002</t>
  </si>
  <si>
    <t>O00003</t>
  </si>
  <si>
    <t>Underentreprenør</t>
  </si>
  <si>
    <t>O00004</t>
  </si>
  <si>
    <t>Kjøring/parkering</t>
  </si>
  <si>
    <t>O00005</t>
  </si>
  <si>
    <t>O00006</t>
  </si>
  <si>
    <t>O00007</t>
  </si>
  <si>
    <t>Leie av utstyr</t>
  </si>
  <si>
    <t>O00008</t>
  </si>
  <si>
    <t>Faktura (inntekter)</t>
  </si>
  <si>
    <t>FakturaID</t>
  </si>
  <si>
    <t>Fakturadato</t>
  </si>
  <si>
    <t>Beskrivelse</t>
  </si>
  <si>
    <t>Inntekt eks. MVA (NOK)</t>
  </si>
  <si>
    <t>MVA %</t>
  </si>
  <si>
    <t>Inntekt inkl. MVA (NOK)</t>
  </si>
  <si>
    <t>Betalt</t>
  </si>
  <si>
    <t>Forfallsdato</t>
  </si>
  <si>
    <t>F00001</t>
  </si>
  <si>
    <t>Gulvlegging - del 1/2</t>
  </si>
  <si>
    <t>Ja</t>
  </si>
  <si>
    <t>F00002</t>
  </si>
  <si>
    <t>Gulvlegging - del 2/2</t>
  </si>
  <si>
    <t>F00003</t>
  </si>
  <si>
    <t>Baderomsrehab - del 1/2</t>
  </si>
  <si>
    <t>F00004</t>
  </si>
  <si>
    <t>Baderomsrehab - del 2/2</t>
  </si>
  <si>
    <t>F00005</t>
  </si>
  <si>
    <t>Kjøkkenmontering - del 1/2</t>
  </si>
  <si>
    <t>F00006</t>
  </si>
  <si>
    <t>Kjøkkenmontering - del 2/2</t>
  </si>
  <si>
    <t>Nei</t>
  </si>
  <si>
    <t>F00007</t>
  </si>
  <si>
    <t>F00008</t>
  </si>
  <si>
    <t>F00009</t>
  </si>
  <si>
    <t>Vindusbytte - del 1/1</t>
  </si>
  <si>
    <t>F00010</t>
  </si>
  <si>
    <t>Terrassebygging - del 1/2</t>
  </si>
  <si>
    <t>F00011</t>
  </si>
  <si>
    <t>Terrassebygging - del 2/2</t>
  </si>
  <si>
    <t>F00012</t>
  </si>
  <si>
    <t>Takarbeid - del 1/3</t>
  </si>
  <si>
    <t>F00013</t>
  </si>
  <si>
    <t>Takarbeid - del 2/3</t>
  </si>
  <si>
    <t>F00014</t>
  </si>
  <si>
    <t>Takarbeid - del 3/3</t>
  </si>
  <si>
    <t>F00015</t>
  </si>
  <si>
    <t>Kjøkkenmontering - del 1/1</t>
  </si>
  <si>
    <t>F00016</t>
  </si>
  <si>
    <t>F00017</t>
  </si>
  <si>
    <t>F00018</t>
  </si>
  <si>
    <t>Takarbeid - del 1/2</t>
  </si>
  <si>
    <t>F00019</t>
  </si>
  <si>
    <t>Takarbeid - del 2/2</t>
  </si>
  <si>
    <t>F00020</t>
  </si>
  <si>
    <t>F00021</t>
  </si>
  <si>
    <t>F00022</t>
  </si>
  <si>
    <t>Baderomsrehab - del 1/1</t>
  </si>
  <si>
    <t>F00023</t>
  </si>
  <si>
    <t>Takarbeid - del 1/1</t>
  </si>
  <si>
    <t>F00024</t>
  </si>
  <si>
    <t>Terrassebygging - del 1/3</t>
  </si>
  <si>
    <t>F00025</t>
  </si>
  <si>
    <t>Terrassebygging - del 2/3</t>
  </si>
  <si>
    <t>F00026</t>
  </si>
  <si>
    <t>Terrassebygging - del 3/3</t>
  </si>
  <si>
    <t>F00027</t>
  </si>
  <si>
    <t>F00028</t>
  </si>
  <si>
    <t>F00029</t>
  </si>
  <si>
    <t>F00030</t>
  </si>
  <si>
    <t>Vindusbytte - del 1/3</t>
  </si>
  <si>
    <t>F00031</t>
  </si>
  <si>
    <t>Vindusbytte - del 2/3</t>
  </si>
  <si>
    <t>F00032</t>
  </si>
  <si>
    <t>Vindusbytte - del 3/3</t>
  </si>
  <si>
    <t>F00033</t>
  </si>
  <si>
    <t>Vindusbytte - del 1/2</t>
  </si>
  <si>
    <t>F00034</t>
  </si>
  <si>
    <t>Vindusbytte - del 2/2</t>
  </si>
  <si>
    <t>F00035</t>
  </si>
  <si>
    <t>F00036</t>
  </si>
  <si>
    <t>F00037</t>
  </si>
  <si>
    <t>F00038</t>
  </si>
  <si>
    <t>F00039</t>
  </si>
  <si>
    <t>Analyse per prosjekt</t>
  </si>
  <si>
    <t>Beregnes automatisk fra Timer, Materialer, AndreKostnader og Faktura innenfor valgt analyseperiode i Innstillinger.</t>
  </si>
  <si>
    <t>Kunde</t>
  </si>
  <si>
    <t>Timer (periode)</t>
  </si>
  <si>
    <t>Avvik timer</t>
  </si>
  <si>
    <t>Arbeidskost</t>
  </si>
  <si>
    <t>Materialkost</t>
  </si>
  <si>
    <t>Andre kost</t>
  </si>
  <si>
    <t>Sum kost</t>
  </si>
  <si>
    <t>Inntekt (eks. MVA)</t>
  </si>
  <si>
    <t>Bruttomargin</t>
  </si>
  <si>
    <t>Margin %</t>
  </si>
  <si>
    <t>Margin per time</t>
  </si>
  <si>
    <t>Rang (margin)</t>
  </si>
  <si>
    <t>Rang (margin %)</t>
  </si>
  <si>
    <t>Analyse per kunde</t>
  </si>
  <si>
    <t>Summerer alle prosjekter i Analyse_Prosjekt innenfor valgt analyseperiode.</t>
  </si>
  <si>
    <t>Antall prosjekter</t>
  </si>
  <si>
    <t>Analyse per oppdragstype</t>
  </si>
  <si>
    <t>Sammenligner lønnsomhet mellom oppdragstyper (rangering fra mest til minst lønnsom).</t>
  </si>
  <si>
    <t>Rang (margin/time)</t>
  </si>
  <si>
    <t>Dashboard – Lønnsomhet</t>
  </si>
  <si>
    <t>Analyseperiode start:</t>
  </si>
  <si>
    <t>Slutt:</t>
  </si>
  <si>
    <t>Total inntekt (eks. MVA)</t>
  </si>
  <si>
    <t>Sum kostnader</t>
  </si>
  <si>
    <t>Gj.snitt margin %</t>
  </si>
  <si>
    <t>Mest lønnsom oppdragstype</t>
  </si>
  <si>
    <t>Minst lønnsom oppdragstype</t>
  </si>
  <si>
    <t>Anbefaling</t>
  </si>
  <si>
    <t>Margin %:</t>
  </si>
  <si>
    <t>Topp 5 prosjekter (bruttomargin)</t>
  </si>
  <si>
    <t>Grafer</t>
  </si>
  <si>
    <t>Rang</t>
  </si>
  <si>
    <t>Prosjekt</t>
  </si>
  <si>
    <t>Inntekt</t>
  </si>
  <si>
    <t>Kost</t>
  </si>
  <si>
    <t>Margin</t>
  </si>
  <si>
    <t>Analyse Prosjekt</t>
  </si>
  <si>
    <t>Analyse Kunde</t>
  </si>
  <si>
    <t>Andre Kostnader</t>
  </si>
  <si>
    <t>Analyse oppdragstype</t>
  </si>
  <si>
    <t>Vindusbytte - Berge (P005)</t>
  </si>
  <si>
    <t>Eiendom Eiendom AS</t>
  </si>
  <si>
    <t>Berge &amp; Sønn</t>
  </si>
  <si>
    <t>Gamle Stranden Barnehage</t>
  </si>
  <si>
    <t>Kari N.</t>
  </si>
  <si>
    <t>Byggeren Entreprenør</t>
  </si>
  <si>
    <t>Ved vannet Borettslag</t>
  </si>
  <si>
    <t>Hamar Familie</t>
  </si>
  <si>
    <t>Ola L.</t>
  </si>
  <si>
    <t>Handels bedriften Innlandet</t>
  </si>
  <si>
    <t>Norenga Hytteforening</t>
  </si>
  <si>
    <t>Stedet Sameie</t>
  </si>
  <si>
    <t xml:space="preserve">Per </t>
  </si>
  <si>
    <t>Thomas K.</t>
  </si>
  <si>
    <t>På Østlandet Byggforvaltning</t>
  </si>
  <si>
    <t>Vindusbytte - Hamar (P017)</t>
  </si>
  <si>
    <t>Baderomsrehab - Stedet (P019)</t>
  </si>
  <si>
    <t>Vindusbytte - Ved Vannet (P020)</t>
  </si>
  <si>
    <t>Terrassebygging - Byggeren (P014)</t>
  </si>
  <si>
    <t>Takarbeid - Hamar (P013)</t>
  </si>
  <si>
    <t>Baderomsrehab - Stedet (P012)</t>
  </si>
  <si>
    <t>Kjøkkenmontering - Stedet (P011)</t>
  </si>
  <si>
    <t>Takarbeid - Norenga (P010)</t>
  </si>
  <si>
    <t>Baderomsrehab - Norenga (P009)</t>
  </si>
  <si>
    <t>Kjøkkenmontering - Norenga (P003)</t>
  </si>
  <si>
    <t>Gulvlegging - Hamar (P001)</t>
  </si>
  <si>
    <t>Takarbeid - Hamar (P007)</t>
  </si>
  <si>
    <t>Terrassebygging - Stedet (P006)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</si>
</sst>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0.0%"/>
    <numFmt numFmtId="166" formatCode="0.0"/>
    <numFmt numFmtId="167" formatCode="#,##0&quot; kr&quot;"/>
  </numFmts>
  <fonts count="21" x14ac:knownFonts="1">
    <font>
      <sz val="11"/>
      <color theme="1"/>
      <name val="Calibri"/>
      <family val="2"/>
      <scheme val="minor"/>
    </font>
    <font>
      <b/>
      <sz val="18"/>
      <color rgb="FF1F4E79"/>
      <name val="Calibri"/>
    </font>
    <font>
      <b/>
      <sz val="12"/>
      <color rgb="FF1F4E79"/>
      <name val="Calibri"/>
    </font>
    <font>
      <b/>
      <sz val="11"/>
      <name val="Calibri"/>
    </font>
    <font>
      <u/>
      <sz val="11"/>
      <color rgb="FF0563C1"/>
      <name val="Calibri"/>
    </font>
    <font>
      <sz val="11"/>
      <color rgb="FF1F4E79"/>
      <name val="Calibri"/>
    </font>
    <font>
      <b/>
      <sz val="11"/>
      <color rgb="FFFFFFFF"/>
      <name val="Calibri"/>
    </font>
    <font>
      <sz val="11"/>
      <color rgb="FF008000"/>
      <name val="Calibri"/>
    </font>
    <font>
      <sz val="11"/>
      <color rgb="FF000000"/>
      <name val="Calibri"/>
    </font>
    <font>
      <sz val="11"/>
      <color rgb="FF374151"/>
      <name val="Calibri"/>
    </font>
    <font>
      <b/>
      <sz val="16"/>
      <color rgb="FFFFFFFF"/>
      <name val="Calibri"/>
    </font>
    <font>
      <b/>
      <sz val="11"/>
      <color rgb="FF0F766E"/>
      <name val="Calibri"/>
    </font>
    <font>
      <b/>
      <sz val="11"/>
      <color rgb="FFB91C1C"/>
      <name val="Calibri"/>
    </font>
    <font>
      <b/>
      <sz val="11"/>
      <color rgb="FF92400E"/>
      <name val="Calibri"/>
    </font>
    <font>
      <sz val="11"/>
      <color rgb="FF92400E"/>
      <name val="Calibri"/>
    </font>
    <font>
      <u/>
      <sz val="11"/>
      <color theme="10"/>
      <name val="Calibri"/>
      <family val="2"/>
      <scheme val="minor"/>
    </font>
    <font>
      <b/>
      <sz val="14"/>
      <color rgb="FF1F4E79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1F4E79"/>
      <name val="Calibri"/>
      <family val="2"/>
    </font>
    <font>
      <sz val="12"/>
      <color theme="1"/>
      <name val="Calibri"/>
      <family val="2"/>
      <scheme val="minor"/>
    </font>
    <font>
      <sz val="11"/>
      <color rgb="FF1F4E7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3F4F6"/>
      </patternFill>
    </fill>
    <fill>
      <patternFill patternType="solid">
        <fgColor rgb="FFD9E8FF"/>
      </patternFill>
    </fill>
    <fill>
      <patternFill patternType="solid">
        <fgColor rgb="FF1F4E79"/>
      </patternFill>
    </fill>
    <fill>
      <patternFill patternType="solid">
        <fgColor rgb="FFEAF7EA"/>
      </patternFill>
    </fill>
    <fill>
      <patternFill patternType="solid">
        <fgColor rgb="FF2563EB"/>
      </patternFill>
    </fill>
    <fill>
      <patternFill patternType="solid">
        <fgColor rgb="FF0F766E"/>
      </patternFill>
    </fill>
    <fill>
      <patternFill patternType="solid">
        <fgColor rgb="FFB91C1C"/>
      </patternFill>
    </fill>
    <fill>
      <patternFill patternType="solid">
        <fgColor rgb="FFFEF3C7"/>
      </patternFill>
    </fill>
  </fills>
  <borders count="9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 style="thin">
        <color rgb="FFD0D7DE"/>
      </top>
      <bottom/>
      <diagonal/>
    </border>
    <border>
      <left/>
      <right style="thin">
        <color rgb="FFD0D7DE"/>
      </right>
      <top style="thin">
        <color rgb="FFD0D7DE"/>
      </top>
      <bottom/>
      <diagonal/>
    </border>
    <border>
      <left/>
      <right/>
      <top style="thin">
        <color rgb="FFD0D7DE"/>
      </top>
      <bottom style="thin">
        <color rgb="FFD0D7DE"/>
      </bottom>
      <diagonal/>
    </border>
    <border>
      <left/>
      <right style="thin">
        <color rgb="FFD0D7DE"/>
      </right>
      <top style="thin">
        <color rgb="FFD0D7DE"/>
      </top>
      <bottom style="thin">
        <color rgb="FFD0D7DE"/>
      </bottom>
      <diagonal/>
    </border>
    <border>
      <left style="thin">
        <color rgb="FFD0D7DE"/>
      </left>
      <right/>
      <top/>
      <bottom style="thin">
        <color rgb="FFD0D7DE"/>
      </bottom>
      <diagonal/>
    </border>
    <border>
      <left/>
      <right/>
      <top/>
      <bottom style="thin">
        <color rgb="FFD0D7DE"/>
      </bottom>
      <diagonal/>
    </border>
    <border>
      <left/>
      <right style="thin">
        <color rgb="FFD0D7DE"/>
      </right>
      <top/>
      <bottom style="thin">
        <color rgb="FFD0D7DE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6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vertical="center" wrapText="1"/>
    </xf>
    <xf numFmtId="164" fontId="9" fillId="0" borderId="0" xfId="0" applyNumberFormat="1" applyFont="1" applyAlignment="1">
      <alignment vertical="center"/>
    </xf>
    <xf numFmtId="164" fontId="5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9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5" fillId="0" borderId="1" xfId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0" fillId="0" borderId="0" xfId="0"/>
    <xf numFmtId="167" fontId="10" fillId="4" borderId="1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7" fontId="10" fillId="6" borderId="1" xfId="0" applyNumberFormat="1" applyFont="1" applyFill="1" applyBorder="1" applyAlignment="1">
      <alignment horizontal="left" vertical="center"/>
    </xf>
    <xf numFmtId="0" fontId="1" fillId="0" borderId="0" xfId="0" applyFont="1"/>
    <xf numFmtId="0" fontId="6" fillId="4" borderId="1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6" fillId="7" borderId="1" xfId="0" applyFont="1" applyFill="1" applyBorder="1" applyAlignment="1">
      <alignment horizontal="left" vertical="center"/>
    </xf>
    <xf numFmtId="165" fontId="12" fillId="0" borderId="0" xfId="0" applyNumberFormat="1" applyFont="1"/>
    <xf numFmtId="165" fontId="10" fillId="6" borderId="1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49" fontId="10" fillId="7" borderId="1" xfId="0" applyNumberFormat="1" applyFont="1" applyFill="1" applyBorder="1" applyAlignment="1">
      <alignment horizontal="left" vertical="center"/>
    </xf>
    <xf numFmtId="49" fontId="10" fillId="8" borderId="1" xfId="0" applyNumberFormat="1" applyFont="1" applyFill="1" applyBorder="1" applyAlignment="1">
      <alignment horizontal="left" vertical="center"/>
    </xf>
    <xf numFmtId="0" fontId="13" fillId="9" borderId="1" xfId="0" applyFont="1" applyFill="1" applyBorder="1"/>
    <xf numFmtId="0" fontId="14" fillId="9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left" vertical="center"/>
    </xf>
    <xf numFmtId="165" fontId="11" fillId="0" borderId="0" xfId="0" applyNumberFormat="1" applyFont="1"/>
    <xf numFmtId="0" fontId="18" fillId="0" borderId="0" xfId="0" applyFont="1"/>
    <xf numFmtId="0" fontId="19" fillId="0" borderId="0" xfId="0" applyFont="1"/>
    <xf numFmtId="0" fontId="9" fillId="0" borderId="0" xfId="0" applyFont="1"/>
    <xf numFmtId="0" fontId="20" fillId="3" borderId="1" xfId="0" applyFont="1" applyFill="1" applyBorder="1" applyAlignment="1">
      <alignment vertical="center" wrapText="1"/>
    </xf>
  </cellXfs>
  <cellStyles count="2">
    <cellStyle name="Hyperkobling" xfId="1" builtinId="8"/>
    <cellStyle name="Normal" xfId="0" builtinId="0"/>
  </cellStyles>
  <dxfs count="1">
    <dxf>
      <font>
        <color rgb="FF9C0006"/>
      </font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nb-NO" sz="1800"/>
              <a:t>Margin % per oppdragstype</a:t>
            </a:r>
          </a:p>
        </c:rich>
      </c:tx>
      <c:layout>
        <c:manualLayout>
          <c:xMode val="edge"/>
          <c:yMode val="edge"/>
          <c:x val="0.62205146521633248"/>
          <c:y val="7.1375468862539523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'Analyse oppdragstype'!$G$3</c:f>
              <c:strCache>
                <c:ptCount val="1"/>
                <c:pt idx="0">
                  <c:v>Margin %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dLbl>
              <c:idx val="0"/>
              <c:layout>
                <c:manualLayout>
                  <c:x val="2.7491408934707889E-3"/>
                  <c:y val="-2.230483401954360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14DF0415-976C-4218-99B7-18F9F72961E2}" type="CATEGORYNAME">
                      <a:rPr lang="en-US" baseline="0"/>
                      <a:pPr/>
                      <a:t>[KATEGORINAVN]</a:t>
                    </a:fld>
                    <a:r>
                      <a:rPr lang="en-US" baseline="0"/>
                      <a:t>; </a:t>
                    </a:r>
                    <a:fld id="{A7C0EDA7-44BE-4C67-BD6F-BA3D22B892D1}" type="VALUE">
                      <a:rPr lang="en-US" baseline="0"/>
                      <a:pPr/>
                      <a:t>[VERDI]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DA-485D-BEBA-A588C76028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776D984D-2E91-4C68-AA45-2FDEDB39F0BA}" type="CATEGORYNAME">
                      <a:rPr lang="en-US" baseline="0"/>
                      <a:pPr/>
                      <a:t>[KATEGORINAVN]</a:t>
                    </a:fld>
                    <a:r>
                      <a:rPr lang="en-US" baseline="0"/>
                      <a:t>; </a:t>
                    </a:r>
                    <a:fld id="{326EF78B-DB99-497B-88EE-E3B9F1A1FBBD}" type="VALUE">
                      <a:rPr lang="en-US" baseline="0"/>
                      <a:pPr/>
                      <a:t>[VERDI]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DA-485D-BEBA-A588C76028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EEA77C08-C1C4-4E1E-B28C-AEAAE39EF213}" type="CATEGORYNAME">
                      <a:rPr lang="en-US" baseline="0"/>
                      <a:pPr/>
                      <a:t>[KATEGORINAVN]</a:t>
                    </a:fld>
                    <a:r>
                      <a:rPr lang="en-US" baseline="0"/>
                      <a:t>; </a:t>
                    </a:r>
                    <a:fld id="{EA4EEA7F-E439-4144-88AF-969D78E82B7C}" type="VALUE">
                      <a:rPr lang="en-US" baseline="0"/>
                      <a:pPr/>
                      <a:t>[VERDI]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BDA-485D-BEBA-A588C76028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E935055-0B4E-4F75-A18A-77904F5DB17A}" type="CATEGORYNAME">
                      <a:rPr lang="en-US" baseline="0"/>
                      <a:pPr/>
                      <a:t>[KATEGORINAVN]</a:t>
                    </a:fld>
                    <a:r>
                      <a:rPr lang="en-US" baseline="0"/>
                      <a:t>; </a:t>
                    </a:r>
                    <a:fld id="{05972057-FA0E-4CF1-9E9C-6D32E319737B}" type="VALUE">
                      <a:rPr lang="en-US" baseline="0"/>
                      <a:pPr/>
                      <a:t>[VERDI]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BDA-485D-BEBA-A588C76028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8F43419-A48E-4327-916D-E8E8B76707B0}" type="CATEGORYNAME">
                      <a:rPr lang="en-US" baseline="0"/>
                      <a:pPr/>
                      <a:t>[KATEGORINAVN]</a:t>
                    </a:fld>
                    <a:r>
                      <a:rPr lang="en-US" baseline="0"/>
                      <a:t>; </a:t>
                    </a:r>
                    <a:fld id="{2A90E6FF-76A6-4174-8478-CE39771F4249}" type="VALUE">
                      <a:rPr lang="en-US" baseline="0"/>
                      <a:pPr/>
                      <a:t>[VERDI]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BDA-485D-BEBA-A588C76028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1EB950E-E130-41D1-8E87-C14FF9B768E1}" type="CATEGORYNAME">
                      <a:rPr lang="en-US" baseline="0"/>
                      <a:pPr/>
                      <a:t>[KATEGORINAVN]</a:t>
                    </a:fld>
                    <a:r>
                      <a:rPr lang="en-US" baseline="0"/>
                      <a:t>; </a:t>
                    </a:r>
                    <a:fld id="{B18D8C85-2BC2-476D-9ED2-68C464C51E7B}" type="VALUE">
                      <a:rPr lang="en-US" baseline="0"/>
                      <a:pPr/>
                      <a:t>[VERDI]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BDA-485D-BEBA-A588C76028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'Analyse oppdragstype'!$A$4:$A$9</c:f>
              <c:strCache>
                <c:ptCount val="6"/>
                <c:pt idx="0">
                  <c:v>Kjøkkenmontering</c:v>
                </c:pt>
                <c:pt idx="1">
                  <c:v>Gulvlegging</c:v>
                </c:pt>
                <c:pt idx="2">
                  <c:v>Terrassebygging</c:v>
                </c:pt>
                <c:pt idx="3">
                  <c:v>Baderomsrehab</c:v>
                </c:pt>
                <c:pt idx="4">
                  <c:v>Vindusbytte</c:v>
                </c:pt>
                <c:pt idx="5">
                  <c:v>Takarbeid</c:v>
                </c:pt>
              </c:strCache>
            </c:strRef>
          </c:cat>
          <c:val>
            <c:numRef>
              <c:f>'Analyse oppdragstype'!$G$4:$G$9</c:f>
              <c:numCache>
                <c:formatCode>0.0%</c:formatCode>
                <c:ptCount val="6"/>
                <c:pt idx="0">
                  <c:v>0.3985311123143877</c:v>
                </c:pt>
                <c:pt idx="1">
                  <c:v>0.35477006302521008</c:v>
                </c:pt>
                <c:pt idx="2">
                  <c:v>0.40874309910032719</c:v>
                </c:pt>
                <c:pt idx="3">
                  <c:v>0.38559027442083682</c:v>
                </c:pt>
                <c:pt idx="4">
                  <c:v>0.34301742731626961</c:v>
                </c:pt>
                <c:pt idx="5">
                  <c:v>0.35184134090798641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A-485D-BEBA-A588C7602809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Oppdragstype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Margin %</a:t>
                </a:r>
              </a:p>
            </c:rich>
          </c:tx>
          <c:overlay val="1"/>
        </c:title>
        <c:numFmt formatCode="0.0%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nb-NO" sz="1600"/>
              <a:t>Bruttomargin per oppdragstype</a:t>
            </a:r>
          </a:p>
        </c:rich>
      </c:tx>
      <c:layout>
        <c:manualLayout>
          <c:xMode val="edge"/>
          <c:yMode val="edge"/>
          <c:x val="0.11933810029163743"/>
          <c:y val="5.1701073279589706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'Analyse oppdragstype'!$F$3</c:f>
              <c:strCache>
                <c:ptCount val="1"/>
                <c:pt idx="0">
                  <c:v>Bruttomargin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dLbl>
              <c:idx val="0"/>
              <c:tx>
                <c:rich>
                  <a:bodyPr/>
                  <a:lstStyle/>
                  <a:p>
                    <a:fld id="{16A54DDA-B86B-4B91-AE54-3E2C95E03CA1}" type="CATEGORYNAME">
                      <a:rPr lang="en-US" baseline="0"/>
                      <a:pPr/>
                      <a:t>[KATEGORINAVN]</a:t>
                    </a:fld>
                    <a:endParaRPr lang="nb-NO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013-46D5-BCC0-51F28E7D401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B82BE5A-3EEF-4748-B4CD-E34A21D9F190}" type="CATEGORYNAME">
                      <a:rPr lang="en-US" baseline="0"/>
                      <a:pPr/>
                      <a:t>[KATEGORINAVN]</a:t>
                    </a:fld>
                    <a:endParaRPr lang="nb-NO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013-46D5-BCC0-51F28E7D40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326EDE-F14B-4B9E-BA52-DA8A4C62EC17}" type="CATEGORYNAME">
                      <a:rPr lang="en-US" baseline="0"/>
                      <a:pPr/>
                      <a:t>[KATEGORINAVN]</a:t>
                    </a:fld>
                    <a:endParaRPr lang="nb-NO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013-46D5-BCC0-51F28E7D4015}"/>
                </c:ext>
              </c:extLst>
            </c:dLbl>
            <c:dLbl>
              <c:idx val="3"/>
              <c:layout>
                <c:manualLayout>
                  <c:x val="0"/>
                  <c:y val="-6.7436182538595374E-3"/>
                </c:manualLayout>
              </c:layout>
              <c:tx>
                <c:rich>
                  <a:bodyPr/>
                  <a:lstStyle/>
                  <a:p>
                    <a:fld id="{3FDB8262-992A-4145-9140-56A4A8215C4D}" type="CATEGORYNAME">
                      <a:rPr lang="en-US" baseline="0"/>
                      <a:pPr/>
                      <a:t>[KATEGORINAVN]</a:t>
                    </a:fld>
                    <a:endParaRPr lang="nb-NO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013-46D5-BCC0-51F28E7D4015}"/>
                </c:ext>
              </c:extLst>
            </c:dLbl>
            <c:dLbl>
              <c:idx val="4"/>
              <c:layout>
                <c:manualLayout>
                  <c:x val="0"/>
                  <c:y val="-2.9222345766724615E-2"/>
                </c:manualLayout>
              </c:layout>
              <c:tx>
                <c:rich>
                  <a:bodyPr/>
                  <a:lstStyle/>
                  <a:p>
                    <a:fld id="{670C129D-9E18-44FF-ACE6-0294B68A55A9}" type="CATEGORYNAME">
                      <a:rPr lang="en-US" baseline="0"/>
                      <a:pPr/>
                      <a:t>[KATEGORINAVN]</a:t>
                    </a:fld>
                    <a:endParaRPr lang="nb-NO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013-46D5-BCC0-51F28E7D401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94AF21-3205-4D56-A8B5-43F41DDC3BD9}" type="CATEGORYNAME">
                      <a:rPr lang="en-US" baseline="0"/>
                      <a:pPr/>
                      <a:t>[KATEGORINAVN]</a:t>
                    </a:fld>
                    <a:endParaRPr lang="nb-NO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013-46D5-BCC0-51F28E7D40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'Analyse oppdragstype'!$A$4:$A$9</c:f>
              <c:strCache>
                <c:ptCount val="6"/>
                <c:pt idx="0">
                  <c:v>Kjøkkenmontering</c:v>
                </c:pt>
                <c:pt idx="1">
                  <c:v>Gulvlegging</c:v>
                </c:pt>
                <c:pt idx="2">
                  <c:v>Terrassebygging</c:v>
                </c:pt>
                <c:pt idx="3">
                  <c:v>Baderomsrehab</c:v>
                </c:pt>
                <c:pt idx="4">
                  <c:v>Vindusbytte</c:v>
                </c:pt>
                <c:pt idx="5">
                  <c:v>Takarbeid</c:v>
                </c:pt>
              </c:strCache>
            </c:strRef>
          </c:cat>
          <c:val>
            <c:numRef>
              <c:f>'Analyse oppdragstype'!$F$4:$F$9</c:f>
              <c:numCache>
                <c:formatCode>#,##0</c:formatCode>
                <c:ptCount val="6"/>
                <c:pt idx="0">
                  <c:v>177378.62599999999</c:v>
                </c:pt>
                <c:pt idx="1">
                  <c:v>23641.877</c:v>
                </c:pt>
                <c:pt idx="2">
                  <c:v>95953.260000000009</c:v>
                </c:pt>
                <c:pt idx="3">
                  <c:v>441905.73400000005</c:v>
                </c:pt>
                <c:pt idx="4">
                  <c:v>134925.21900000001</c:v>
                </c:pt>
                <c:pt idx="5">
                  <c:v>159291.94499999995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3-46D5-BCC0-51F28E7D4015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Oppdragstype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NOK</a:t>
                </a:r>
              </a:p>
            </c:rich>
          </c:tx>
          <c:overlay val="1"/>
        </c:title>
        <c:numFmt formatCode="#\ ##0&quot; kr&quot;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nb-NO" sz="1400"/>
              <a:t>Prosjekter: Inntekt vs Margin %</a:t>
            </a:r>
          </a:p>
        </c:rich>
      </c:tx>
      <c:layout>
        <c:manualLayout>
          <c:xMode val="edge"/>
          <c:yMode val="edge"/>
          <c:x val="0.31448254789046887"/>
          <c:y val="0.6873416351357251"/>
        </c:manualLayout>
      </c:layout>
      <c:overlay val="1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v>Prosjekt</c:v>
          </c:tx>
          <c:spPr>
            <a:ln>
              <a:noFill/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xVal>
            <c:numRef>
              <c:f>'Analyse prosjekt'!$O$4:$O$23</c:f>
              <c:numCache>
                <c:formatCode>#,##0</c:formatCode>
                <c:ptCount val="20"/>
                <c:pt idx="0">
                  <c:v>66640</c:v>
                </c:pt>
                <c:pt idx="1">
                  <c:v>208826</c:v>
                </c:pt>
                <c:pt idx="2">
                  <c:v>94355</c:v>
                </c:pt>
                <c:pt idx="3">
                  <c:v>120601</c:v>
                </c:pt>
                <c:pt idx="4">
                  <c:v>77879</c:v>
                </c:pt>
                <c:pt idx="5">
                  <c:v>124358</c:v>
                </c:pt>
                <c:pt idx="6">
                  <c:v>138638</c:v>
                </c:pt>
                <c:pt idx="7">
                  <c:v>129525</c:v>
                </c:pt>
                <c:pt idx="8">
                  <c:v>249982</c:v>
                </c:pt>
                <c:pt idx="9">
                  <c:v>185788</c:v>
                </c:pt>
                <c:pt idx="10">
                  <c:v>100600</c:v>
                </c:pt>
                <c:pt idx="11">
                  <c:v>274245</c:v>
                </c:pt>
                <c:pt idx="12">
                  <c:v>128312</c:v>
                </c:pt>
                <c:pt idx="13">
                  <c:v>110394</c:v>
                </c:pt>
                <c:pt idx="14">
                  <c:v>89757</c:v>
                </c:pt>
                <c:pt idx="15">
                  <c:v>204304</c:v>
                </c:pt>
                <c:pt idx="16">
                  <c:v>58501</c:v>
                </c:pt>
                <c:pt idx="17">
                  <c:v>86678</c:v>
                </c:pt>
                <c:pt idx="18">
                  <c:v>208693</c:v>
                </c:pt>
                <c:pt idx="19">
                  <c:v>80533</c:v>
                </c:pt>
              </c:numCache>
            </c:numRef>
          </c:xVal>
          <c:yVal>
            <c:numRef>
              <c:f>'Analyse prosjekt'!$Q$4:$Q$23</c:f>
              <c:numCache>
                <c:formatCode>0.0%</c:formatCode>
                <c:ptCount val="20"/>
                <c:pt idx="0">
                  <c:v>0.35477006302521008</c:v>
                </c:pt>
                <c:pt idx="1">
                  <c:v>0.35995465124074594</c:v>
                </c:pt>
                <c:pt idx="2">
                  <c:v>0.34463256849133589</c:v>
                </c:pt>
                <c:pt idx="3">
                  <c:v>0.40740954884287855</c:v>
                </c:pt>
                <c:pt idx="4">
                  <c:v>0.25320046482363662</c:v>
                </c:pt>
                <c:pt idx="5">
                  <c:v>0.41538402032840671</c:v>
                </c:pt>
                <c:pt idx="6">
                  <c:v>0.40222592651365424</c:v>
                </c:pt>
                <c:pt idx="7">
                  <c:v>0.4045306311522871</c:v>
                </c:pt>
                <c:pt idx="8">
                  <c:v>0.37729966157563349</c:v>
                </c:pt>
                <c:pt idx="9">
                  <c:v>0.33600156091889677</c:v>
                </c:pt>
                <c:pt idx="10">
                  <c:v>0.43071561630218674</c:v>
                </c:pt>
                <c:pt idx="11">
                  <c:v>0.35995265182592207</c:v>
                </c:pt>
                <c:pt idx="12">
                  <c:v>0.32033706122576228</c:v>
                </c:pt>
                <c:pt idx="13">
                  <c:v>0.40126215192854692</c:v>
                </c:pt>
                <c:pt idx="14">
                  <c:v>0.4222946733959469</c:v>
                </c:pt>
                <c:pt idx="15">
                  <c:v>0.44250148797869843</c:v>
                </c:pt>
                <c:pt idx="16">
                  <c:v>0.14645559904958888</c:v>
                </c:pt>
                <c:pt idx="17">
                  <c:v>0.37417581162463381</c:v>
                </c:pt>
                <c:pt idx="18">
                  <c:v>0.39914937731500338</c:v>
                </c:pt>
                <c:pt idx="19">
                  <c:v>0.45076809506661858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60-4F95-BF77-A2223201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Inntekt (NOK)</a:t>
                </a:r>
              </a:p>
            </c:rich>
          </c:tx>
          <c:overlay val="1"/>
        </c:title>
        <c:numFmt formatCode="#,##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Margin %</a:t>
                </a:r>
              </a:p>
            </c:rich>
          </c:tx>
          <c:overlay val="1"/>
        </c:title>
        <c:numFmt formatCode="0.0%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367255</xdr:colOff>
      <xdr:row>20</xdr:row>
      <xdr:rowOff>59101</xdr:rowOff>
    </xdr:from>
    <xdr:ext cx="9239250" cy="5693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841581</xdr:colOff>
      <xdr:row>20</xdr:row>
      <xdr:rowOff>70163</xdr:rowOff>
    </xdr:from>
    <xdr:ext cx="8797224" cy="564978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293722</xdr:colOff>
      <xdr:row>53</xdr:row>
      <xdr:rowOff>102398</xdr:rowOff>
    </xdr:from>
    <xdr:ext cx="9315395" cy="4984199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workbookViewId="0">
      <selection activeCell="A25" sqref="A25"/>
    </sheetView>
  </sheetViews>
  <sheetFormatPr baseColWidth="10" defaultColWidth="8.85546875" defaultRowHeight="15" x14ac:dyDescent="0.25"/>
  <cols>
    <col min="1" max="1" width="22" customWidth="1"/>
    <col min="2" max="2" width="90" customWidth="1"/>
    <col min="3" max="8" width="13" customWidth="1"/>
  </cols>
  <sheetData>
    <row r="1" spans="1:8" s="32" customFormat="1" ht="18.75" x14ac:dyDescent="0.3">
      <c r="A1" s="46" t="s">
        <v>0</v>
      </c>
      <c r="B1" s="47"/>
      <c r="C1" s="47"/>
      <c r="D1" s="47"/>
      <c r="E1" s="47"/>
      <c r="F1" s="47"/>
      <c r="G1" s="47"/>
      <c r="H1" s="47"/>
    </row>
    <row r="3" spans="1:8" ht="15.75" x14ac:dyDescent="0.25">
      <c r="A3" s="1" t="s">
        <v>1</v>
      </c>
    </row>
    <row r="4" spans="1:8" x14ac:dyDescent="0.25">
      <c r="A4" s="48" t="s">
        <v>2</v>
      </c>
      <c r="B4" s="48"/>
      <c r="C4" s="48"/>
      <c r="D4" s="48"/>
      <c r="E4" s="48"/>
      <c r="F4" s="48"/>
      <c r="G4" s="48"/>
      <c r="H4" s="48"/>
    </row>
    <row r="6" spans="1:8" ht="15.75" x14ac:dyDescent="0.25">
      <c r="A6" s="1" t="s">
        <v>3</v>
      </c>
    </row>
    <row r="7" spans="1:8" x14ac:dyDescent="0.25">
      <c r="A7" s="48" t="s">
        <v>4</v>
      </c>
      <c r="B7" s="48"/>
      <c r="C7" s="48"/>
      <c r="D7" s="48"/>
      <c r="E7" s="48"/>
      <c r="F7" s="48"/>
      <c r="G7" s="48"/>
      <c r="H7" s="48"/>
    </row>
    <row r="8" spans="1:8" x14ac:dyDescent="0.25">
      <c r="A8" s="48" t="s">
        <v>5</v>
      </c>
      <c r="B8" s="48"/>
      <c r="C8" s="48"/>
      <c r="D8" s="48"/>
      <c r="E8" s="48"/>
      <c r="F8" s="48"/>
      <c r="G8" s="48"/>
      <c r="H8" s="48"/>
    </row>
    <row r="9" spans="1:8" x14ac:dyDescent="0.25">
      <c r="A9" s="48" t="s">
        <v>6</v>
      </c>
      <c r="B9" s="48"/>
      <c r="C9" s="48"/>
      <c r="D9" s="48"/>
      <c r="E9" s="48"/>
      <c r="F9" s="48"/>
      <c r="G9" s="48"/>
      <c r="H9" s="48"/>
    </row>
    <row r="10" spans="1:8" x14ac:dyDescent="0.25">
      <c r="A10" s="48" t="s">
        <v>7</v>
      </c>
      <c r="B10" s="48"/>
      <c r="C10" s="48"/>
      <c r="D10" s="48"/>
      <c r="E10" s="48"/>
      <c r="F10" s="48"/>
      <c r="G10" s="48"/>
      <c r="H10" s="48"/>
    </row>
    <row r="11" spans="1:8" x14ac:dyDescent="0.25">
      <c r="A11" s="48" t="s">
        <v>8</v>
      </c>
      <c r="B11" s="48"/>
      <c r="C11" s="48"/>
      <c r="D11" s="48"/>
      <c r="E11" s="48"/>
      <c r="F11" s="48"/>
      <c r="G11" s="48"/>
      <c r="H11" s="48"/>
    </row>
    <row r="13" spans="1:8" ht="15.75" x14ac:dyDescent="0.25">
      <c r="A13" s="1" t="s">
        <v>9</v>
      </c>
    </row>
    <row r="14" spans="1:8" ht="19.899999999999999" customHeight="1" x14ac:dyDescent="0.25">
      <c r="A14" s="2" t="s">
        <v>10</v>
      </c>
      <c r="B14" s="2" t="s">
        <v>11</v>
      </c>
    </row>
    <row r="15" spans="1:8" x14ac:dyDescent="0.25">
      <c r="A15" s="3" t="s">
        <v>12</v>
      </c>
      <c r="B15" s="4" t="s">
        <v>13</v>
      </c>
    </row>
    <row r="16" spans="1:8" x14ac:dyDescent="0.25">
      <c r="A16" s="3" t="s">
        <v>14</v>
      </c>
      <c r="B16" s="4" t="s">
        <v>15</v>
      </c>
    </row>
    <row r="17" spans="1:8" x14ac:dyDescent="0.25">
      <c r="A17" s="3" t="s">
        <v>16</v>
      </c>
      <c r="B17" s="4" t="s">
        <v>17</v>
      </c>
    </row>
    <row r="18" spans="1:8" x14ac:dyDescent="0.25">
      <c r="A18" s="3" t="s">
        <v>18</v>
      </c>
      <c r="B18" s="4" t="s">
        <v>19</v>
      </c>
    </row>
    <row r="19" spans="1:8" x14ac:dyDescent="0.25">
      <c r="A19" s="3" t="s">
        <v>20</v>
      </c>
      <c r="B19" s="4" t="s">
        <v>21</v>
      </c>
    </row>
    <row r="20" spans="1:8" x14ac:dyDescent="0.25">
      <c r="A20" s="3" t="s">
        <v>22</v>
      </c>
      <c r="B20" s="4" t="s">
        <v>23</v>
      </c>
    </row>
    <row r="21" spans="1:8" x14ac:dyDescent="0.25">
      <c r="A21" s="45" t="s">
        <v>677</v>
      </c>
      <c r="B21" s="4" t="s">
        <v>24</v>
      </c>
    </row>
    <row r="22" spans="1:8" x14ac:dyDescent="0.25">
      <c r="A22" s="3" t="s">
        <v>25</v>
      </c>
      <c r="B22" s="4" t="s">
        <v>26</v>
      </c>
    </row>
    <row r="23" spans="1:8" x14ac:dyDescent="0.25">
      <c r="A23" s="45" t="s">
        <v>675</v>
      </c>
      <c r="B23" s="4" t="s">
        <v>27</v>
      </c>
    </row>
    <row r="24" spans="1:8" x14ac:dyDescent="0.25">
      <c r="A24" s="45" t="s">
        <v>676</v>
      </c>
      <c r="B24" s="4" t="s">
        <v>28</v>
      </c>
    </row>
    <row r="25" spans="1:8" x14ac:dyDescent="0.25">
      <c r="A25" s="45" t="s">
        <v>678</v>
      </c>
      <c r="B25" s="4" t="s">
        <v>29</v>
      </c>
    </row>
    <row r="27" spans="1:8" ht="15.75" x14ac:dyDescent="0.25">
      <c r="A27" s="1" t="s">
        <v>30</v>
      </c>
    </row>
    <row r="28" spans="1:8" x14ac:dyDescent="0.25">
      <c r="A28" s="48" t="s">
        <v>31</v>
      </c>
      <c r="B28" s="48"/>
      <c r="C28" s="48"/>
      <c r="D28" s="48"/>
      <c r="E28" s="48"/>
      <c r="F28" s="48"/>
      <c r="G28" s="48"/>
      <c r="H28" s="48"/>
    </row>
    <row r="29" spans="1:8" x14ac:dyDescent="0.25">
      <c r="A29" s="48" t="s">
        <v>32</v>
      </c>
      <c r="B29" s="48"/>
      <c r="C29" s="48"/>
      <c r="D29" s="48"/>
      <c r="E29" s="48"/>
      <c r="F29" s="48"/>
      <c r="G29" s="48"/>
      <c r="H29" s="48"/>
    </row>
    <row r="30" spans="1:8" x14ac:dyDescent="0.25">
      <c r="A30" s="48" t="s">
        <v>33</v>
      </c>
      <c r="B30" s="48"/>
      <c r="C30" s="48"/>
      <c r="D30" s="48"/>
      <c r="E30" s="48"/>
      <c r="F30" s="48"/>
      <c r="G30" s="48"/>
      <c r="H30" s="48"/>
    </row>
  </sheetData>
  <mergeCells count="10">
    <mergeCell ref="A1:H1"/>
    <mergeCell ref="A8:H8"/>
    <mergeCell ref="A9:H9"/>
    <mergeCell ref="A4:H4"/>
    <mergeCell ref="A30:H30"/>
    <mergeCell ref="A29:H29"/>
    <mergeCell ref="A7:H7"/>
    <mergeCell ref="A10:H10"/>
    <mergeCell ref="A28:H28"/>
    <mergeCell ref="A11:H11"/>
  </mergeCells>
  <hyperlinks>
    <hyperlink ref="A15" location="Dashboard!A1" display="Dashboard" xr:uid="{00000000-0004-0000-0000-000000000000}"/>
    <hyperlink ref="A16" location="Innstillinger!A1" display="Innstillinger" xr:uid="{00000000-0004-0000-0000-000001000000}"/>
    <hyperlink ref="A17" location="Kunder!A1" display="Kunder" xr:uid="{00000000-0004-0000-0000-000002000000}"/>
    <hyperlink ref="A18" location="Prosjekter!A1" display="Prosjekter" xr:uid="{00000000-0004-0000-0000-000003000000}"/>
    <hyperlink ref="A19" location="Timer!A1" display="Timer" xr:uid="{00000000-0004-0000-0000-000004000000}"/>
    <hyperlink ref="A20" location="Materialer!A1" display="Materialer" xr:uid="{00000000-0004-0000-0000-000005000000}"/>
    <hyperlink ref="A21" location="'Andre kostnader'!A1" display="Andre Kostnader" xr:uid="{00000000-0004-0000-0000-000006000000}"/>
    <hyperlink ref="A22" location="Faktura!A1" display="Faktura" xr:uid="{00000000-0004-0000-0000-000007000000}"/>
    <hyperlink ref="A23" location="'Analyse Prosjekt'!A1" display="Analyse Prosjekt" xr:uid="{00000000-0004-0000-0000-000008000000}"/>
    <hyperlink ref="A24" location="'Analyse Kunde'!A1" display="Analyse Kunde" xr:uid="{00000000-0004-0000-0000-000009000000}"/>
    <hyperlink ref="A25" location="'Analyse Oppdragstype'!A1" display="Analyse oppdragstype" xr:uid="{00000000-0004-0000-0000-00000A000000}"/>
  </hyperlinks>
  <pageMargins left="0.75" right="0.75" top="1" bottom="1" header="0.5" footer="0.5"/>
  <pageSetup fitToHeigh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5"/>
  <sheetViews>
    <sheetView showGridLines="0" workbookViewId="0">
      <pane ySplit="5" topLeftCell="A6" activePane="bottomLeft" state="frozen"/>
      <selection pane="bottomLeft" sqref="A1:J1"/>
    </sheetView>
  </sheetViews>
  <sheetFormatPr baseColWidth="10" defaultColWidth="8.85546875" defaultRowHeight="15" x14ac:dyDescent="0.25"/>
  <cols>
    <col min="1" max="1" width="10" customWidth="1"/>
    <col min="2" max="2" width="30" customWidth="1"/>
    <col min="3" max="4" width="14" customWidth="1"/>
    <col min="5" max="5" width="15.7109375" customWidth="1"/>
    <col min="6" max="6" width="18" customWidth="1"/>
    <col min="7" max="8" width="14" customWidth="1"/>
    <col min="9" max="9" width="10" customWidth="1"/>
    <col min="10" max="10" width="15.85546875" customWidth="1"/>
  </cols>
  <sheetData>
    <row r="1" spans="1:10" ht="23.25" x14ac:dyDescent="0.35">
      <c r="A1" s="56" t="s">
        <v>652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x14ac:dyDescent="0.25">
      <c r="A3" s="72" t="s">
        <v>653</v>
      </c>
      <c r="B3" s="48"/>
      <c r="C3" s="48"/>
      <c r="D3" s="48"/>
      <c r="E3" s="48"/>
      <c r="F3" s="48"/>
      <c r="G3" s="48"/>
      <c r="H3" s="48"/>
      <c r="I3" s="48"/>
      <c r="J3" s="48"/>
    </row>
    <row r="5" spans="1:10" ht="24" customHeight="1" x14ac:dyDescent="0.25">
      <c r="A5" s="8" t="s">
        <v>62</v>
      </c>
      <c r="B5" s="8" t="s">
        <v>63</v>
      </c>
      <c r="C5" s="8" t="s">
        <v>64</v>
      </c>
      <c r="D5" s="8" t="s">
        <v>65</v>
      </c>
      <c r="E5" s="28" t="s">
        <v>654</v>
      </c>
      <c r="F5" s="28" t="s">
        <v>646</v>
      </c>
      <c r="G5" s="28" t="s">
        <v>645</v>
      </c>
      <c r="H5" s="28" t="s">
        <v>647</v>
      </c>
      <c r="I5" s="28" t="s">
        <v>648</v>
      </c>
      <c r="J5" s="28" t="s">
        <v>651</v>
      </c>
    </row>
    <row r="6" spans="1:10" ht="18" customHeight="1" x14ac:dyDescent="0.25">
      <c r="A6" s="4" t="str">
        <f>IF(Kunder!$A4="","",Kunder!$A4)</f>
        <v>K001</v>
      </c>
      <c r="B6" s="4" t="str">
        <f>IF($A6="","",Kunder!$B4)</f>
        <v>Eiendom Eiendom AS</v>
      </c>
      <c r="C6" s="4" t="str">
        <f>IF($A6="","",Kunder!$C4)</f>
        <v>Bedrift</v>
      </c>
      <c r="D6" s="4" t="str">
        <f>IF($A6="","",Kunder!$D4)</f>
        <v>Oslo</v>
      </c>
      <c r="E6" s="41">
        <f>IF($A6="","",COUNTIF('Analyse prosjekt'!$C$4:$C$203,$B6))</f>
        <v>0</v>
      </c>
      <c r="F6" s="39">
        <f>IF($A6="","",SUMIFS('Analyse prosjekt'!$O$4:$O$203,'Analyse prosjekt'!$C$4:$C$203,$B6))</f>
        <v>0</v>
      </c>
      <c r="G6" s="39">
        <f>IF($A6="","",SUMIFS('Analyse prosjekt'!$N$4:$N$203,'Analyse prosjekt'!$C$4:$C$203,$B6))</f>
        <v>0</v>
      </c>
      <c r="H6" s="39">
        <f t="shared" ref="H6:H37" si="0">IF($A6="","",$F6-$G6)</f>
        <v>0</v>
      </c>
      <c r="I6" s="40">
        <f t="shared" ref="I6:I37" si="1">IF($A6="","",IFERROR($H6/$F6,0))</f>
        <v>0</v>
      </c>
      <c r="J6" s="41">
        <f t="shared" ref="J6:J37" si="2">IF($A6="","",(1+COUNTIF($I$6:$I$55, "&gt;"&amp;$I6)))</f>
        <v>10</v>
      </c>
    </row>
    <row r="7" spans="1:10" ht="18" customHeight="1" x14ac:dyDescent="0.25">
      <c r="A7" s="4" t="str">
        <f>IF(Kunder!$A5="","",Kunder!$A5)</f>
        <v>K002</v>
      </c>
      <c r="B7" s="4" t="str">
        <f>IF($A7="","",Kunder!$B5)</f>
        <v>Berge &amp; Sønn</v>
      </c>
      <c r="C7" s="4" t="str">
        <f>IF($A7="","",Kunder!$C5)</f>
        <v>Privat</v>
      </c>
      <c r="D7" s="4" t="str">
        <f>IF($A7="","",Kunder!$D5)</f>
        <v>Lillestrøm</v>
      </c>
      <c r="E7" s="41">
        <f>IF($A7="","",COUNTIF('Analyse prosjekt'!$C$4:$C$203,$B7))</f>
        <v>1</v>
      </c>
      <c r="F7" s="39">
        <f>IF($A7="","",SUMIFS('Analyse prosjekt'!$O$4:$O$203,'Analyse prosjekt'!$C$4:$C$203,$B7))</f>
        <v>77879</v>
      </c>
      <c r="G7" s="39">
        <f>IF($A7="","",SUMIFS('Analyse prosjekt'!$N$4:$N$203,'Analyse prosjekt'!$C$4:$C$203,$B7))</f>
        <v>58160.001000000004</v>
      </c>
      <c r="H7" s="39">
        <f t="shared" si="0"/>
        <v>19718.998999999996</v>
      </c>
      <c r="I7" s="40">
        <f t="shared" si="1"/>
        <v>0.25320046482363662</v>
      </c>
      <c r="J7" s="41">
        <f t="shared" si="2"/>
        <v>9</v>
      </c>
    </row>
    <row r="8" spans="1:10" ht="18" customHeight="1" x14ac:dyDescent="0.25">
      <c r="A8" s="4" t="str">
        <f>IF(Kunder!$A6="","",Kunder!$A6)</f>
        <v>K003</v>
      </c>
      <c r="B8" s="4" t="str">
        <f>IF($A8="","",Kunder!$B6)</f>
        <v>Ved vannet Borettslag</v>
      </c>
      <c r="C8" s="4" t="str">
        <f>IF($A8="","",Kunder!$C6)</f>
        <v>Borettslag</v>
      </c>
      <c r="D8" s="4" t="str">
        <f>IF($A8="","",Kunder!$D6)</f>
        <v>Oslo</v>
      </c>
      <c r="E8" s="41">
        <f>IF($A8="","",COUNTIF('Analyse prosjekt'!$C$4:$C$203,$B8))</f>
        <v>1</v>
      </c>
      <c r="F8" s="39">
        <f>IF($A8="","",SUMIFS('Analyse prosjekt'!$O$4:$O$203,'Analyse prosjekt'!$C$4:$C$203,$B8))</f>
        <v>80533</v>
      </c>
      <c r="G8" s="39">
        <f>IF($A8="","",SUMIFS('Analyse prosjekt'!$N$4:$N$203,'Analyse prosjekt'!$C$4:$C$203,$B8))</f>
        <v>44231.293000000005</v>
      </c>
      <c r="H8" s="39">
        <f t="shared" si="0"/>
        <v>36301.706999999995</v>
      </c>
      <c r="I8" s="40">
        <f t="shared" si="1"/>
        <v>0.45076809506661858</v>
      </c>
      <c r="J8" s="41">
        <f t="shared" si="2"/>
        <v>1</v>
      </c>
    </row>
    <row r="9" spans="1:10" ht="18" customHeight="1" x14ac:dyDescent="0.25">
      <c r="A9" s="4" t="str">
        <f>IF(Kunder!$A7="","",Kunder!$A7)</f>
        <v>K004</v>
      </c>
      <c r="B9" s="4" t="str">
        <f>IF($A9="","",Kunder!$B7)</f>
        <v>Gamle Stranden Barnehage</v>
      </c>
      <c r="C9" s="4" t="str">
        <f>IF($A9="","",Kunder!$C7)</f>
        <v>Offentlig</v>
      </c>
      <c r="D9" s="4" t="str">
        <f>IF($A9="","",Kunder!$D7)</f>
        <v>Asker</v>
      </c>
      <c r="E9" s="41">
        <f>IF($A9="","",COUNTIF('Analyse prosjekt'!$C$4:$C$203,$B9))</f>
        <v>1</v>
      </c>
      <c r="F9" s="39">
        <f>IF($A9="","",SUMIFS('Analyse prosjekt'!$O$4:$O$203,'Analyse prosjekt'!$C$4:$C$203,$B9))</f>
        <v>86678</v>
      </c>
      <c r="G9" s="39">
        <f>IF($A9="","",SUMIFS('Analyse prosjekt'!$N$4:$N$203,'Analyse prosjekt'!$C$4:$C$203,$B9))</f>
        <v>54245.188999999991</v>
      </c>
      <c r="H9" s="39">
        <f t="shared" si="0"/>
        <v>32432.811000000009</v>
      </c>
      <c r="I9" s="40">
        <f t="shared" si="1"/>
        <v>0.37417581162463381</v>
      </c>
      <c r="J9" s="41">
        <f t="shared" si="2"/>
        <v>6</v>
      </c>
    </row>
    <row r="10" spans="1:10" ht="18" customHeight="1" x14ac:dyDescent="0.25">
      <c r="A10" s="4" t="str">
        <f>IF(Kunder!$A8="","",Kunder!$A8)</f>
        <v>K005</v>
      </c>
      <c r="B10" s="4" t="str">
        <f>IF($A10="","",Kunder!$B8)</f>
        <v>Byggeren Entreprenør</v>
      </c>
      <c r="C10" s="4" t="str">
        <f>IF($A10="","",Kunder!$C8)</f>
        <v>Bedrift</v>
      </c>
      <c r="D10" s="4" t="str">
        <f>IF($A10="","",Kunder!$D8)</f>
        <v>Drammen</v>
      </c>
      <c r="E10" s="41">
        <f>IF($A10="","",COUNTIF('Analyse prosjekt'!$C$4:$C$203,$B10))</f>
        <v>1</v>
      </c>
      <c r="F10" s="39">
        <f>IF($A10="","",SUMIFS('Analyse prosjekt'!$O$4:$O$203,'Analyse prosjekt'!$C$4:$C$203,$B10))</f>
        <v>110394</v>
      </c>
      <c r="G10" s="39">
        <f>IF($A10="","",SUMIFS('Analyse prosjekt'!$N$4:$N$203,'Analyse prosjekt'!$C$4:$C$203,$B10))</f>
        <v>66097.065999999992</v>
      </c>
      <c r="H10" s="39">
        <f t="shared" si="0"/>
        <v>44296.934000000008</v>
      </c>
      <c r="I10" s="40">
        <f t="shared" si="1"/>
        <v>0.40126215192854692</v>
      </c>
      <c r="J10" s="41">
        <f t="shared" si="2"/>
        <v>4</v>
      </c>
    </row>
    <row r="11" spans="1:10" ht="18" customHeight="1" x14ac:dyDescent="0.25">
      <c r="A11" s="4" t="str">
        <f>IF(Kunder!$A9="","",Kunder!$A9)</f>
        <v>K006</v>
      </c>
      <c r="B11" s="4" t="str">
        <f>IF($A11="","",Kunder!$B9)</f>
        <v>Hamar Familie</v>
      </c>
      <c r="C11" s="4" t="str">
        <f>IF($A11="","",Kunder!$C9)</f>
        <v>Privat</v>
      </c>
      <c r="D11" s="4" t="str">
        <f>IF($A11="","",Kunder!$D9)</f>
        <v>Oslo</v>
      </c>
      <c r="E11" s="41">
        <f>IF($A11="","",COUNTIF('Analyse prosjekt'!$C$4:$C$203,$B11))</f>
        <v>4</v>
      </c>
      <c r="F11" s="39">
        <f>IF($A11="","",SUMIFS('Analyse prosjekt'!$O$4:$O$203,'Analyse prosjekt'!$C$4:$C$203,$B11))</f>
        <v>392091</v>
      </c>
      <c r="G11" s="39">
        <f>IF($A11="","",SUMIFS('Analyse prosjekt'!$N$4:$N$203,'Analyse prosjekt'!$C$4:$C$203,$B11))</f>
        <v>263014.43700000003</v>
      </c>
      <c r="H11" s="39">
        <f t="shared" si="0"/>
        <v>129076.56299999997</v>
      </c>
      <c r="I11" s="40">
        <f t="shared" si="1"/>
        <v>0.32920052487815321</v>
      </c>
      <c r="J11" s="41">
        <f t="shared" si="2"/>
        <v>8</v>
      </c>
    </row>
    <row r="12" spans="1:10" ht="18" customHeight="1" x14ac:dyDescent="0.25">
      <c r="A12" s="4" t="str">
        <f>IF(Kunder!$A10="","",Kunder!$A10)</f>
        <v>K007</v>
      </c>
      <c r="B12" s="4" t="str">
        <f>IF($A12="","",Kunder!$B10)</f>
        <v>På Østlandet Byggforvaltning</v>
      </c>
      <c r="C12" s="4" t="str">
        <f>IF($A12="","",Kunder!$C10)</f>
        <v>Bedrift</v>
      </c>
      <c r="D12" s="4" t="str">
        <f>IF($A12="","",Kunder!$D10)</f>
        <v>Jessheim</v>
      </c>
      <c r="E12" s="41">
        <f>IF($A12="","",COUNTIF('Analyse prosjekt'!$C$4:$C$203,$B12))</f>
        <v>3</v>
      </c>
      <c r="F12" s="39">
        <f>IF($A12="","",SUMIFS('Analyse prosjekt'!$O$4:$O$203,'Analyse prosjekt'!$C$4:$C$203,$B12))</f>
        <v>542655</v>
      </c>
      <c r="G12" s="39">
        <f>IF($A12="","",SUMIFS('Analyse prosjekt'!$N$4:$N$203,'Analyse prosjekt'!$C$4:$C$203,$B12))</f>
        <v>324685.45600000001</v>
      </c>
      <c r="H12" s="39">
        <f t="shared" si="0"/>
        <v>217969.54399999999</v>
      </c>
      <c r="I12" s="40">
        <f t="shared" si="1"/>
        <v>0.40167241433323198</v>
      </c>
      <c r="J12" s="41">
        <f t="shared" si="2"/>
        <v>3</v>
      </c>
    </row>
    <row r="13" spans="1:10" ht="18" customHeight="1" x14ac:dyDescent="0.25">
      <c r="A13" s="4" t="str">
        <f>IF(Kunder!$A11="","",Kunder!$A11)</f>
        <v>K008</v>
      </c>
      <c r="B13" s="4" t="str">
        <f>IF($A13="","",Kunder!$B11)</f>
        <v>Stedet Sameie</v>
      </c>
      <c r="C13" s="4" t="str">
        <f>IF($A13="","",Kunder!$C11)</f>
        <v>Sameie</v>
      </c>
      <c r="D13" s="4" t="str">
        <f>IF($A13="","",Kunder!$D11)</f>
        <v>Oslo</v>
      </c>
      <c r="E13" s="41">
        <f>IF($A13="","",COUNTIF('Analyse prosjekt'!$C$4:$C$203,$B13))</f>
        <v>4</v>
      </c>
      <c r="F13" s="39">
        <f>IF($A13="","",SUMIFS('Analyse prosjekt'!$O$4:$O$203,'Analyse prosjekt'!$C$4:$C$203,$B13))</f>
        <v>707896</v>
      </c>
      <c r="G13" s="39">
        <f>IF($A13="","",SUMIFS('Analyse prosjekt'!$N$4:$N$203,'Analyse prosjekt'!$C$4:$C$203,$B13))</f>
        <v>430894.78700000001</v>
      </c>
      <c r="H13" s="39">
        <f t="shared" si="0"/>
        <v>277001.21299999999</v>
      </c>
      <c r="I13" s="40">
        <f t="shared" si="1"/>
        <v>0.39130213053894919</v>
      </c>
      <c r="J13" s="41">
        <f t="shared" si="2"/>
        <v>5</v>
      </c>
    </row>
    <row r="14" spans="1:10" ht="18" customHeight="1" x14ac:dyDescent="0.25">
      <c r="A14" s="4" t="str">
        <f>IF(Kunder!$A12="","",Kunder!$A12)</f>
        <v>K009</v>
      </c>
      <c r="B14" s="4" t="str">
        <f>IF($A14="","",Kunder!$B12)</f>
        <v>Handels bedriften Innlandet</v>
      </c>
      <c r="C14" s="4" t="str">
        <f>IF($A14="","",Kunder!$C12)</f>
        <v>Bedrift</v>
      </c>
      <c r="D14" s="4" t="str">
        <f>IF($A14="","",Kunder!$D12)</f>
        <v>Røros</v>
      </c>
      <c r="E14" s="41">
        <f>IF($A14="","",COUNTIF('Analyse prosjekt'!$C$4:$C$203,$B14))</f>
        <v>2</v>
      </c>
      <c r="F14" s="39">
        <f>IF($A14="","",SUMIFS('Analyse prosjekt'!$O$4:$O$203,'Analyse prosjekt'!$C$4:$C$203,$B14))</f>
        <v>210358</v>
      </c>
      <c r="G14" s="39">
        <f>IF($A14="","",SUMIFS('Analyse prosjekt'!$N$4:$N$203,'Analyse prosjekt'!$C$4:$C$203,$B14))</f>
        <v>123320.098</v>
      </c>
      <c r="H14" s="39">
        <f t="shared" si="0"/>
        <v>87037.902000000002</v>
      </c>
      <c r="I14" s="40">
        <f t="shared" si="1"/>
        <v>0.41376083628861277</v>
      </c>
      <c r="J14" s="41">
        <f t="shared" si="2"/>
        <v>2</v>
      </c>
    </row>
    <row r="15" spans="1:10" ht="18" customHeight="1" x14ac:dyDescent="0.25">
      <c r="A15" s="4" t="str">
        <f>IF(Kunder!$A13="","",Kunder!$A13)</f>
        <v>K010</v>
      </c>
      <c r="B15" s="4" t="str">
        <f>IF($A15="","",Kunder!$B13)</f>
        <v>Norenga Hytteforening</v>
      </c>
      <c r="C15" s="4" t="str">
        <f>IF($A15="","",Kunder!$C13)</f>
        <v>Forening</v>
      </c>
      <c r="D15" s="4" t="str">
        <f>IF($A15="","",Kunder!$D13)</f>
        <v>Trysil</v>
      </c>
      <c r="E15" s="41">
        <f>IF($A15="","",COUNTIF('Analyse prosjekt'!$C$4:$C$203,$B15))</f>
        <v>3</v>
      </c>
      <c r="F15" s="39">
        <f>IF($A15="","",SUMIFS('Analyse prosjekt'!$O$4:$O$203,'Analyse prosjekt'!$C$4:$C$203,$B15))</f>
        <v>530125</v>
      </c>
      <c r="G15" s="39">
        <f>IF($A15="","",SUMIFS('Analyse prosjekt'!$N$4:$N$203,'Analyse prosjekt'!$C$4:$C$203,$B15))</f>
        <v>340864.01199999999</v>
      </c>
      <c r="H15" s="39">
        <f t="shared" si="0"/>
        <v>189260.98800000001</v>
      </c>
      <c r="I15" s="40">
        <f t="shared" si="1"/>
        <v>0.35701200282952134</v>
      </c>
      <c r="J15" s="41">
        <f t="shared" si="2"/>
        <v>7</v>
      </c>
    </row>
    <row r="16" spans="1:10" ht="18" customHeight="1" x14ac:dyDescent="0.25">
      <c r="A16" s="4" t="str">
        <f>IF(Kunder!$A14="","",Kunder!$A14)</f>
        <v/>
      </c>
      <c r="B16" s="4" t="str">
        <f>IF($A16="","",Kunder!$B14)</f>
        <v/>
      </c>
      <c r="C16" s="4" t="str">
        <f>IF($A16="","",Kunder!$C14)</f>
        <v/>
      </c>
      <c r="D16" s="4" t="str">
        <f>IF($A16="","",Kunder!$D14)</f>
        <v/>
      </c>
      <c r="E16" s="17" t="str">
        <f>IF($A16="","",COUNTIF('Analyse prosjekt'!$C$4:$C$203,$B16))</f>
        <v/>
      </c>
      <c r="F16" s="15" t="str">
        <f>IF($A16="","",SUMIFS('Analyse prosjekt'!$O$4:$O$203,'Analyse prosjekt'!$C$4:$C$203,$B16))</f>
        <v/>
      </c>
      <c r="G16" s="15" t="str">
        <f>IF($A16="","",SUMIFS('Analyse prosjekt'!$N$4:$N$203,'Analyse prosjekt'!$C$4:$C$203,$B16))</f>
        <v/>
      </c>
      <c r="H16" s="15" t="str">
        <f t="shared" si="0"/>
        <v/>
      </c>
      <c r="I16" s="16" t="str">
        <f t="shared" si="1"/>
        <v/>
      </c>
      <c r="J16" s="17" t="str">
        <f t="shared" si="2"/>
        <v/>
      </c>
    </row>
    <row r="17" spans="1:10" ht="18" customHeight="1" x14ac:dyDescent="0.25">
      <c r="A17" s="4" t="str">
        <f>IF(Kunder!$A15="","",Kunder!$A15)</f>
        <v/>
      </c>
      <c r="B17" s="4" t="str">
        <f>IF($A17="","",Kunder!$B15)</f>
        <v/>
      </c>
      <c r="C17" s="4" t="str">
        <f>IF($A17="","",Kunder!$C15)</f>
        <v/>
      </c>
      <c r="D17" s="4" t="str">
        <f>IF($A17="","",Kunder!$D15)</f>
        <v/>
      </c>
      <c r="E17" s="17" t="str">
        <f>IF($A17="","",COUNTIF('Analyse prosjekt'!$C$4:$C$203,$B17))</f>
        <v/>
      </c>
      <c r="F17" s="15" t="str">
        <f>IF($A17="","",SUMIFS('Analyse prosjekt'!$O$4:$O$203,'Analyse prosjekt'!$C$4:$C$203,$B17))</f>
        <v/>
      </c>
      <c r="G17" s="15" t="str">
        <f>IF($A17="","",SUMIFS('Analyse prosjekt'!$N$4:$N$203,'Analyse prosjekt'!$C$4:$C$203,$B17))</f>
        <v/>
      </c>
      <c r="H17" s="15" t="str">
        <f t="shared" si="0"/>
        <v/>
      </c>
      <c r="I17" s="16" t="str">
        <f t="shared" si="1"/>
        <v/>
      </c>
      <c r="J17" s="17" t="str">
        <f t="shared" si="2"/>
        <v/>
      </c>
    </row>
    <row r="18" spans="1:10" ht="18" customHeight="1" x14ac:dyDescent="0.25">
      <c r="A18" s="4" t="str">
        <f>IF(Kunder!$A16="","",Kunder!$A16)</f>
        <v/>
      </c>
      <c r="B18" s="4" t="str">
        <f>IF($A18="","",Kunder!$B16)</f>
        <v/>
      </c>
      <c r="C18" s="4" t="str">
        <f>IF($A18="","",Kunder!$C16)</f>
        <v/>
      </c>
      <c r="D18" s="4" t="str">
        <f>IF($A18="","",Kunder!$D16)</f>
        <v/>
      </c>
      <c r="E18" s="17" t="str">
        <f>IF($A18="","",COUNTIF('Analyse prosjekt'!$C$4:$C$203,$B18))</f>
        <v/>
      </c>
      <c r="F18" s="15" t="str">
        <f>IF($A18="","",SUMIFS('Analyse prosjekt'!$O$4:$O$203,'Analyse prosjekt'!$C$4:$C$203,$B18))</f>
        <v/>
      </c>
      <c r="G18" s="15" t="str">
        <f>IF($A18="","",SUMIFS('Analyse prosjekt'!$N$4:$N$203,'Analyse prosjekt'!$C$4:$C$203,$B18))</f>
        <v/>
      </c>
      <c r="H18" s="15" t="str">
        <f t="shared" si="0"/>
        <v/>
      </c>
      <c r="I18" s="16" t="str">
        <f t="shared" si="1"/>
        <v/>
      </c>
      <c r="J18" s="17" t="str">
        <f t="shared" si="2"/>
        <v/>
      </c>
    </row>
    <row r="19" spans="1:10" ht="18" customHeight="1" x14ac:dyDescent="0.25">
      <c r="A19" s="4" t="str">
        <f>IF(Kunder!$A17="","",Kunder!$A17)</f>
        <v/>
      </c>
      <c r="B19" s="4" t="str">
        <f>IF($A19="","",Kunder!$B17)</f>
        <v/>
      </c>
      <c r="C19" s="4" t="str">
        <f>IF($A19="","",Kunder!$C17)</f>
        <v/>
      </c>
      <c r="D19" s="4" t="str">
        <f>IF($A19="","",Kunder!$D17)</f>
        <v/>
      </c>
      <c r="E19" s="17" t="str">
        <f>IF($A19="","",COUNTIF('Analyse prosjekt'!$C$4:$C$203,$B19))</f>
        <v/>
      </c>
      <c r="F19" s="15" t="str">
        <f>IF($A19="","",SUMIFS('Analyse prosjekt'!$O$4:$O$203,'Analyse prosjekt'!$C$4:$C$203,$B19))</f>
        <v/>
      </c>
      <c r="G19" s="15" t="str">
        <f>IF($A19="","",SUMIFS('Analyse prosjekt'!$N$4:$N$203,'Analyse prosjekt'!$C$4:$C$203,$B19))</f>
        <v/>
      </c>
      <c r="H19" s="15" t="str">
        <f t="shared" si="0"/>
        <v/>
      </c>
      <c r="I19" s="16" t="str">
        <f t="shared" si="1"/>
        <v/>
      </c>
      <c r="J19" s="17" t="str">
        <f t="shared" si="2"/>
        <v/>
      </c>
    </row>
    <row r="20" spans="1:10" ht="18" customHeight="1" x14ac:dyDescent="0.25">
      <c r="A20" s="4" t="str">
        <f>IF(Kunder!$A18="","",Kunder!$A18)</f>
        <v/>
      </c>
      <c r="B20" s="4" t="str">
        <f>IF($A20="","",Kunder!$B18)</f>
        <v/>
      </c>
      <c r="C20" s="4" t="str">
        <f>IF($A20="","",Kunder!$C18)</f>
        <v/>
      </c>
      <c r="D20" s="4" t="str">
        <f>IF($A20="","",Kunder!$D18)</f>
        <v/>
      </c>
      <c r="E20" s="17" t="str">
        <f>IF($A20="","",COUNTIF('Analyse prosjekt'!$C$4:$C$203,$B20))</f>
        <v/>
      </c>
      <c r="F20" s="15" t="str">
        <f>IF($A20="","",SUMIFS('Analyse prosjekt'!$O$4:$O$203,'Analyse prosjekt'!$C$4:$C$203,$B20))</f>
        <v/>
      </c>
      <c r="G20" s="15" t="str">
        <f>IF($A20="","",SUMIFS('Analyse prosjekt'!$N$4:$N$203,'Analyse prosjekt'!$C$4:$C$203,$B20))</f>
        <v/>
      </c>
      <c r="H20" s="15" t="str">
        <f t="shared" si="0"/>
        <v/>
      </c>
      <c r="I20" s="16" t="str">
        <f t="shared" si="1"/>
        <v/>
      </c>
      <c r="J20" s="17" t="str">
        <f t="shared" si="2"/>
        <v/>
      </c>
    </row>
    <row r="21" spans="1:10" ht="18" customHeight="1" x14ac:dyDescent="0.25">
      <c r="A21" s="4" t="str">
        <f>IF(Kunder!$A19="","",Kunder!$A19)</f>
        <v/>
      </c>
      <c r="B21" s="4" t="str">
        <f>IF($A21="","",Kunder!$B19)</f>
        <v/>
      </c>
      <c r="C21" s="4" t="str">
        <f>IF($A21="","",Kunder!$C19)</f>
        <v/>
      </c>
      <c r="D21" s="4" t="str">
        <f>IF($A21="","",Kunder!$D19)</f>
        <v/>
      </c>
      <c r="E21" s="17" t="str">
        <f>IF($A21="","",COUNTIF('Analyse prosjekt'!$C$4:$C$203,$B21))</f>
        <v/>
      </c>
      <c r="F21" s="15" t="str">
        <f>IF($A21="","",SUMIFS('Analyse prosjekt'!$O$4:$O$203,'Analyse prosjekt'!$C$4:$C$203,$B21))</f>
        <v/>
      </c>
      <c r="G21" s="15" t="str">
        <f>IF($A21="","",SUMIFS('Analyse prosjekt'!$N$4:$N$203,'Analyse prosjekt'!$C$4:$C$203,$B21))</f>
        <v/>
      </c>
      <c r="H21" s="15" t="str">
        <f t="shared" si="0"/>
        <v/>
      </c>
      <c r="I21" s="16" t="str">
        <f t="shared" si="1"/>
        <v/>
      </c>
      <c r="J21" s="17" t="str">
        <f t="shared" si="2"/>
        <v/>
      </c>
    </row>
    <row r="22" spans="1:10" ht="18" customHeight="1" x14ac:dyDescent="0.25">
      <c r="A22" s="4" t="str">
        <f>IF(Kunder!$A20="","",Kunder!$A20)</f>
        <v/>
      </c>
      <c r="B22" s="4" t="str">
        <f>IF($A22="","",Kunder!$B20)</f>
        <v/>
      </c>
      <c r="C22" s="4" t="str">
        <f>IF($A22="","",Kunder!$C20)</f>
        <v/>
      </c>
      <c r="D22" s="4" t="str">
        <f>IF($A22="","",Kunder!$D20)</f>
        <v/>
      </c>
      <c r="E22" s="17" t="str">
        <f>IF($A22="","",COUNTIF('Analyse prosjekt'!$C$4:$C$203,$B22))</f>
        <v/>
      </c>
      <c r="F22" s="15" t="str">
        <f>IF($A22="","",SUMIFS('Analyse prosjekt'!$O$4:$O$203,'Analyse prosjekt'!$C$4:$C$203,$B22))</f>
        <v/>
      </c>
      <c r="G22" s="15" t="str">
        <f>IF($A22="","",SUMIFS('Analyse prosjekt'!$N$4:$N$203,'Analyse prosjekt'!$C$4:$C$203,$B22))</f>
        <v/>
      </c>
      <c r="H22" s="15" t="str">
        <f t="shared" si="0"/>
        <v/>
      </c>
      <c r="I22" s="16" t="str">
        <f t="shared" si="1"/>
        <v/>
      </c>
      <c r="J22" s="17" t="str">
        <f t="shared" si="2"/>
        <v/>
      </c>
    </row>
    <row r="23" spans="1:10" ht="18" customHeight="1" x14ac:dyDescent="0.25">
      <c r="A23" s="4" t="str">
        <f>IF(Kunder!$A21="","",Kunder!$A21)</f>
        <v/>
      </c>
      <c r="B23" s="4" t="str">
        <f>IF($A23="","",Kunder!$B21)</f>
        <v/>
      </c>
      <c r="C23" s="4" t="str">
        <f>IF($A23="","",Kunder!$C21)</f>
        <v/>
      </c>
      <c r="D23" s="4" t="str">
        <f>IF($A23="","",Kunder!$D21)</f>
        <v/>
      </c>
      <c r="E23" s="17" t="str">
        <f>IF($A23="","",COUNTIF('Analyse prosjekt'!$C$4:$C$203,$B23))</f>
        <v/>
      </c>
      <c r="F23" s="15" t="str">
        <f>IF($A23="","",SUMIFS('Analyse prosjekt'!$O$4:$O$203,'Analyse prosjekt'!$C$4:$C$203,$B23))</f>
        <v/>
      </c>
      <c r="G23" s="15" t="str">
        <f>IF($A23="","",SUMIFS('Analyse prosjekt'!$N$4:$N$203,'Analyse prosjekt'!$C$4:$C$203,$B23))</f>
        <v/>
      </c>
      <c r="H23" s="15" t="str">
        <f t="shared" si="0"/>
        <v/>
      </c>
      <c r="I23" s="16" t="str">
        <f t="shared" si="1"/>
        <v/>
      </c>
      <c r="J23" s="17" t="str">
        <f t="shared" si="2"/>
        <v/>
      </c>
    </row>
    <row r="24" spans="1:10" ht="18" customHeight="1" x14ac:dyDescent="0.25">
      <c r="A24" s="4" t="str">
        <f>IF(Kunder!$A22="","",Kunder!$A22)</f>
        <v/>
      </c>
      <c r="B24" s="4" t="str">
        <f>IF($A24="","",Kunder!$B22)</f>
        <v/>
      </c>
      <c r="C24" s="4" t="str">
        <f>IF($A24="","",Kunder!$C22)</f>
        <v/>
      </c>
      <c r="D24" s="4" t="str">
        <f>IF($A24="","",Kunder!$D22)</f>
        <v/>
      </c>
      <c r="E24" s="17" t="str">
        <f>IF($A24="","",COUNTIF('Analyse prosjekt'!$C$4:$C$203,$B24))</f>
        <v/>
      </c>
      <c r="F24" s="15" t="str">
        <f>IF($A24="","",SUMIFS('Analyse prosjekt'!$O$4:$O$203,'Analyse prosjekt'!$C$4:$C$203,$B24))</f>
        <v/>
      </c>
      <c r="G24" s="15" t="str">
        <f>IF($A24="","",SUMIFS('Analyse prosjekt'!$N$4:$N$203,'Analyse prosjekt'!$C$4:$C$203,$B24))</f>
        <v/>
      </c>
      <c r="H24" s="15" t="str">
        <f t="shared" si="0"/>
        <v/>
      </c>
      <c r="I24" s="16" t="str">
        <f t="shared" si="1"/>
        <v/>
      </c>
      <c r="J24" s="17" t="str">
        <f t="shared" si="2"/>
        <v/>
      </c>
    </row>
    <row r="25" spans="1:10" ht="18" customHeight="1" x14ac:dyDescent="0.25">
      <c r="A25" s="4" t="str">
        <f>IF(Kunder!$A23="","",Kunder!$A23)</f>
        <v/>
      </c>
      <c r="B25" s="4" t="str">
        <f>IF($A25="","",Kunder!$B23)</f>
        <v/>
      </c>
      <c r="C25" s="4" t="str">
        <f>IF($A25="","",Kunder!$C23)</f>
        <v/>
      </c>
      <c r="D25" s="4" t="str">
        <f>IF($A25="","",Kunder!$D23)</f>
        <v/>
      </c>
      <c r="E25" s="17" t="str">
        <f>IF($A25="","",COUNTIF('Analyse prosjekt'!$C$4:$C$203,$B25))</f>
        <v/>
      </c>
      <c r="F25" s="15" t="str">
        <f>IF($A25="","",SUMIFS('Analyse prosjekt'!$O$4:$O$203,'Analyse prosjekt'!$C$4:$C$203,$B25))</f>
        <v/>
      </c>
      <c r="G25" s="15" t="str">
        <f>IF($A25="","",SUMIFS('Analyse prosjekt'!$N$4:$N$203,'Analyse prosjekt'!$C$4:$C$203,$B25))</f>
        <v/>
      </c>
      <c r="H25" s="15" t="str">
        <f t="shared" si="0"/>
        <v/>
      </c>
      <c r="I25" s="16" t="str">
        <f t="shared" si="1"/>
        <v/>
      </c>
      <c r="J25" s="17" t="str">
        <f t="shared" si="2"/>
        <v/>
      </c>
    </row>
    <row r="26" spans="1:10" ht="18" customHeight="1" x14ac:dyDescent="0.25">
      <c r="A26" s="4" t="str">
        <f>IF(Kunder!$A24="","",Kunder!$A24)</f>
        <v/>
      </c>
      <c r="B26" s="4" t="str">
        <f>IF($A26="","",Kunder!$B24)</f>
        <v/>
      </c>
      <c r="C26" s="4" t="str">
        <f>IF($A26="","",Kunder!$C24)</f>
        <v/>
      </c>
      <c r="D26" s="4" t="str">
        <f>IF($A26="","",Kunder!$D24)</f>
        <v/>
      </c>
      <c r="E26" s="17" t="str">
        <f>IF($A26="","",COUNTIF('Analyse prosjekt'!$C$4:$C$203,$B26))</f>
        <v/>
      </c>
      <c r="F26" s="15" t="str">
        <f>IF($A26="","",SUMIFS('Analyse prosjekt'!$O$4:$O$203,'Analyse prosjekt'!$C$4:$C$203,$B26))</f>
        <v/>
      </c>
      <c r="G26" s="15" t="str">
        <f>IF($A26="","",SUMIFS('Analyse prosjekt'!$N$4:$N$203,'Analyse prosjekt'!$C$4:$C$203,$B26))</f>
        <v/>
      </c>
      <c r="H26" s="15" t="str">
        <f t="shared" si="0"/>
        <v/>
      </c>
      <c r="I26" s="16" t="str">
        <f t="shared" si="1"/>
        <v/>
      </c>
      <c r="J26" s="17" t="str">
        <f t="shared" si="2"/>
        <v/>
      </c>
    </row>
    <row r="27" spans="1:10" ht="18" customHeight="1" x14ac:dyDescent="0.25">
      <c r="A27" s="4" t="str">
        <f>IF(Kunder!$A25="","",Kunder!$A25)</f>
        <v/>
      </c>
      <c r="B27" s="4" t="str">
        <f>IF($A27="","",Kunder!$B25)</f>
        <v/>
      </c>
      <c r="C27" s="4" t="str">
        <f>IF($A27="","",Kunder!$C25)</f>
        <v/>
      </c>
      <c r="D27" s="4" t="str">
        <f>IF($A27="","",Kunder!$D25)</f>
        <v/>
      </c>
      <c r="E27" s="17" t="str">
        <f>IF($A27="","",COUNTIF('Analyse prosjekt'!$C$4:$C$203,$B27))</f>
        <v/>
      </c>
      <c r="F27" s="15" t="str">
        <f>IF($A27="","",SUMIFS('Analyse prosjekt'!$O$4:$O$203,'Analyse prosjekt'!$C$4:$C$203,$B27))</f>
        <v/>
      </c>
      <c r="G27" s="15" t="str">
        <f>IF($A27="","",SUMIFS('Analyse prosjekt'!$N$4:$N$203,'Analyse prosjekt'!$C$4:$C$203,$B27))</f>
        <v/>
      </c>
      <c r="H27" s="15" t="str">
        <f t="shared" si="0"/>
        <v/>
      </c>
      <c r="I27" s="16" t="str">
        <f t="shared" si="1"/>
        <v/>
      </c>
      <c r="J27" s="17" t="str">
        <f t="shared" si="2"/>
        <v/>
      </c>
    </row>
    <row r="28" spans="1:10" ht="18" customHeight="1" x14ac:dyDescent="0.25">
      <c r="A28" s="4" t="str">
        <f>IF(Kunder!$A26="","",Kunder!$A26)</f>
        <v/>
      </c>
      <c r="B28" s="4" t="str">
        <f>IF($A28="","",Kunder!$B26)</f>
        <v/>
      </c>
      <c r="C28" s="4" t="str">
        <f>IF($A28="","",Kunder!$C26)</f>
        <v/>
      </c>
      <c r="D28" s="4" t="str">
        <f>IF($A28="","",Kunder!$D26)</f>
        <v/>
      </c>
      <c r="E28" s="17" t="str">
        <f>IF($A28="","",COUNTIF('Analyse prosjekt'!$C$4:$C$203,$B28))</f>
        <v/>
      </c>
      <c r="F28" s="15" t="str">
        <f>IF($A28="","",SUMIFS('Analyse prosjekt'!$O$4:$O$203,'Analyse prosjekt'!$C$4:$C$203,$B28))</f>
        <v/>
      </c>
      <c r="G28" s="15" t="str">
        <f>IF($A28="","",SUMIFS('Analyse prosjekt'!$N$4:$N$203,'Analyse prosjekt'!$C$4:$C$203,$B28))</f>
        <v/>
      </c>
      <c r="H28" s="15" t="str">
        <f t="shared" si="0"/>
        <v/>
      </c>
      <c r="I28" s="16" t="str">
        <f t="shared" si="1"/>
        <v/>
      </c>
      <c r="J28" s="17" t="str">
        <f t="shared" si="2"/>
        <v/>
      </c>
    </row>
    <row r="29" spans="1:10" ht="18" customHeight="1" x14ac:dyDescent="0.25">
      <c r="A29" s="4" t="str">
        <f>IF(Kunder!$A27="","",Kunder!$A27)</f>
        <v/>
      </c>
      <c r="B29" s="4" t="str">
        <f>IF($A29="","",Kunder!$B27)</f>
        <v/>
      </c>
      <c r="C29" s="4" t="str">
        <f>IF($A29="","",Kunder!$C27)</f>
        <v/>
      </c>
      <c r="D29" s="4" t="str">
        <f>IF($A29="","",Kunder!$D27)</f>
        <v/>
      </c>
      <c r="E29" s="17" t="str">
        <f>IF($A29="","",COUNTIF('Analyse prosjekt'!$C$4:$C$203,$B29))</f>
        <v/>
      </c>
      <c r="F29" s="15" t="str">
        <f>IF($A29="","",SUMIFS('Analyse prosjekt'!$O$4:$O$203,'Analyse prosjekt'!$C$4:$C$203,$B29))</f>
        <v/>
      </c>
      <c r="G29" s="15" t="str">
        <f>IF($A29="","",SUMIFS('Analyse prosjekt'!$N$4:$N$203,'Analyse prosjekt'!$C$4:$C$203,$B29))</f>
        <v/>
      </c>
      <c r="H29" s="15" t="str">
        <f t="shared" si="0"/>
        <v/>
      </c>
      <c r="I29" s="16" t="str">
        <f t="shared" si="1"/>
        <v/>
      </c>
      <c r="J29" s="17" t="str">
        <f t="shared" si="2"/>
        <v/>
      </c>
    </row>
    <row r="30" spans="1:10" ht="18" customHeight="1" x14ac:dyDescent="0.25">
      <c r="A30" s="4" t="str">
        <f>IF(Kunder!$A28="","",Kunder!$A28)</f>
        <v/>
      </c>
      <c r="B30" s="4" t="str">
        <f>IF($A30="","",Kunder!$B28)</f>
        <v/>
      </c>
      <c r="C30" s="4" t="str">
        <f>IF($A30="","",Kunder!$C28)</f>
        <v/>
      </c>
      <c r="D30" s="4" t="str">
        <f>IF($A30="","",Kunder!$D28)</f>
        <v/>
      </c>
      <c r="E30" s="17" t="str">
        <f>IF($A30="","",COUNTIF('Analyse prosjekt'!$C$4:$C$203,$B30))</f>
        <v/>
      </c>
      <c r="F30" s="15" t="str">
        <f>IF($A30="","",SUMIFS('Analyse prosjekt'!$O$4:$O$203,'Analyse prosjekt'!$C$4:$C$203,$B30))</f>
        <v/>
      </c>
      <c r="G30" s="15" t="str">
        <f>IF($A30="","",SUMIFS('Analyse prosjekt'!$N$4:$N$203,'Analyse prosjekt'!$C$4:$C$203,$B30))</f>
        <v/>
      </c>
      <c r="H30" s="15" t="str">
        <f t="shared" si="0"/>
        <v/>
      </c>
      <c r="I30" s="16" t="str">
        <f t="shared" si="1"/>
        <v/>
      </c>
      <c r="J30" s="17" t="str">
        <f t="shared" si="2"/>
        <v/>
      </c>
    </row>
    <row r="31" spans="1:10" ht="18" customHeight="1" x14ac:dyDescent="0.25">
      <c r="A31" s="4" t="str">
        <f>IF(Kunder!$A29="","",Kunder!$A29)</f>
        <v/>
      </c>
      <c r="B31" s="4" t="str">
        <f>IF($A31="","",Kunder!$B29)</f>
        <v/>
      </c>
      <c r="C31" s="4" t="str">
        <f>IF($A31="","",Kunder!$C29)</f>
        <v/>
      </c>
      <c r="D31" s="4" t="str">
        <f>IF($A31="","",Kunder!$D29)</f>
        <v/>
      </c>
      <c r="E31" s="17" t="str">
        <f>IF($A31="","",COUNTIF('Analyse prosjekt'!$C$4:$C$203,$B31))</f>
        <v/>
      </c>
      <c r="F31" s="15" t="str">
        <f>IF($A31="","",SUMIFS('Analyse prosjekt'!$O$4:$O$203,'Analyse prosjekt'!$C$4:$C$203,$B31))</f>
        <v/>
      </c>
      <c r="G31" s="15" t="str">
        <f>IF($A31="","",SUMIFS('Analyse prosjekt'!$N$4:$N$203,'Analyse prosjekt'!$C$4:$C$203,$B31))</f>
        <v/>
      </c>
      <c r="H31" s="15" t="str">
        <f t="shared" si="0"/>
        <v/>
      </c>
      <c r="I31" s="16" t="str">
        <f t="shared" si="1"/>
        <v/>
      </c>
      <c r="J31" s="17" t="str">
        <f t="shared" si="2"/>
        <v/>
      </c>
    </row>
    <row r="32" spans="1:10" ht="18" customHeight="1" x14ac:dyDescent="0.25">
      <c r="A32" s="4" t="str">
        <f>IF(Kunder!$A30="","",Kunder!$A30)</f>
        <v/>
      </c>
      <c r="B32" s="4" t="str">
        <f>IF($A32="","",Kunder!$B30)</f>
        <v/>
      </c>
      <c r="C32" s="4" t="str">
        <f>IF($A32="","",Kunder!$C30)</f>
        <v/>
      </c>
      <c r="D32" s="4" t="str">
        <f>IF($A32="","",Kunder!$D30)</f>
        <v/>
      </c>
      <c r="E32" s="17" t="str">
        <f>IF($A32="","",COUNTIF('Analyse prosjekt'!$C$4:$C$203,$B32))</f>
        <v/>
      </c>
      <c r="F32" s="15" t="str">
        <f>IF($A32="","",SUMIFS('Analyse prosjekt'!$O$4:$O$203,'Analyse prosjekt'!$C$4:$C$203,$B32))</f>
        <v/>
      </c>
      <c r="G32" s="15" t="str">
        <f>IF($A32="","",SUMIFS('Analyse prosjekt'!$N$4:$N$203,'Analyse prosjekt'!$C$4:$C$203,$B32))</f>
        <v/>
      </c>
      <c r="H32" s="15" t="str">
        <f t="shared" si="0"/>
        <v/>
      </c>
      <c r="I32" s="16" t="str">
        <f t="shared" si="1"/>
        <v/>
      </c>
      <c r="J32" s="17" t="str">
        <f t="shared" si="2"/>
        <v/>
      </c>
    </row>
    <row r="33" spans="1:10" ht="18" customHeight="1" x14ac:dyDescent="0.25">
      <c r="A33" s="4" t="str">
        <f>IF(Kunder!$A31="","",Kunder!$A31)</f>
        <v/>
      </c>
      <c r="B33" s="4" t="str">
        <f>IF($A33="","",Kunder!$B31)</f>
        <v/>
      </c>
      <c r="C33" s="4" t="str">
        <f>IF($A33="","",Kunder!$C31)</f>
        <v/>
      </c>
      <c r="D33" s="4" t="str">
        <f>IF($A33="","",Kunder!$D31)</f>
        <v/>
      </c>
      <c r="E33" s="17" t="str">
        <f>IF($A33="","",COUNTIF('Analyse prosjekt'!$C$4:$C$203,$B33))</f>
        <v/>
      </c>
      <c r="F33" s="15" t="str">
        <f>IF($A33="","",SUMIFS('Analyse prosjekt'!$O$4:$O$203,'Analyse prosjekt'!$C$4:$C$203,$B33))</f>
        <v/>
      </c>
      <c r="G33" s="15" t="str">
        <f>IF($A33="","",SUMIFS('Analyse prosjekt'!$N$4:$N$203,'Analyse prosjekt'!$C$4:$C$203,$B33))</f>
        <v/>
      </c>
      <c r="H33" s="15" t="str">
        <f t="shared" si="0"/>
        <v/>
      </c>
      <c r="I33" s="16" t="str">
        <f t="shared" si="1"/>
        <v/>
      </c>
      <c r="J33" s="17" t="str">
        <f t="shared" si="2"/>
        <v/>
      </c>
    </row>
    <row r="34" spans="1:10" ht="18" customHeight="1" x14ac:dyDescent="0.25">
      <c r="A34" s="4" t="str">
        <f>IF(Kunder!$A32="","",Kunder!$A32)</f>
        <v/>
      </c>
      <c r="B34" s="4" t="str">
        <f>IF($A34="","",Kunder!$B32)</f>
        <v/>
      </c>
      <c r="C34" s="4" t="str">
        <f>IF($A34="","",Kunder!$C32)</f>
        <v/>
      </c>
      <c r="D34" s="4" t="str">
        <f>IF($A34="","",Kunder!$D32)</f>
        <v/>
      </c>
      <c r="E34" s="17" t="str">
        <f>IF($A34="","",COUNTIF('Analyse prosjekt'!$C$4:$C$203,$B34))</f>
        <v/>
      </c>
      <c r="F34" s="15" t="str">
        <f>IF($A34="","",SUMIFS('Analyse prosjekt'!$O$4:$O$203,'Analyse prosjekt'!$C$4:$C$203,$B34))</f>
        <v/>
      </c>
      <c r="G34" s="15" t="str">
        <f>IF($A34="","",SUMIFS('Analyse prosjekt'!$N$4:$N$203,'Analyse prosjekt'!$C$4:$C$203,$B34))</f>
        <v/>
      </c>
      <c r="H34" s="15" t="str">
        <f t="shared" si="0"/>
        <v/>
      </c>
      <c r="I34" s="16" t="str">
        <f t="shared" si="1"/>
        <v/>
      </c>
      <c r="J34" s="17" t="str">
        <f t="shared" si="2"/>
        <v/>
      </c>
    </row>
    <row r="35" spans="1:10" ht="18" customHeight="1" x14ac:dyDescent="0.25">
      <c r="A35" s="4" t="str">
        <f>IF(Kunder!$A33="","",Kunder!$A33)</f>
        <v/>
      </c>
      <c r="B35" s="4" t="str">
        <f>IF($A35="","",Kunder!$B33)</f>
        <v/>
      </c>
      <c r="C35" s="4" t="str">
        <f>IF($A35="","",Kunder!$C33)</f>
        <v/>
      </c>
      <c r="D35" s="4" t="str">
        <f>IF($A35="","",Kunder!$D33)</f>
        <v/>
      </c>
      <c r="E35" s="17" t="str">
        <f>IF($A35="","",COUNTIF('Analyse prosjekt'!$C$4:$C$203,$B35))</f>
        <v/>
      </c>
      <c r="F35" s="15" t="str">
        <f>IF($A35="","",SUMIFS('Analyse prosjekt'!$O$4:$O$203,'Analyse prosjekt'!$C$4:$C$203,$B35))</f>
        <v/>
      </c>
      <c r="G35" s="15" t="str">
        <f>IF($A35="","",SUMIFS('Analyse prosjekt'!$N$4:$N$203,'Analyse prosjekt'!$C$4:$C$203,$B35))</f>
        <v/>
      </c>
      <c r="H35" s="15" t="str">
        <f t="shared" si="0"/>
        <v/>
      </c>
      <c r="I35" s="16" t="str">
        <f t="shared" si="1"/>
        <v/>
      </c>
      <c r="J35" s="17" t="str">
        <f t="shared" si="2"/>
        <v/>
      </c>
    </row>
    <row r="36" spans="1:10" ht="18" customHeight="1" x14ac:dyDescent="0.25">
      <c r="A36" s="4" t="str">
        <f>IF(Kunder!$A34="","",Kunder!$A34)</f>
        <v/>
      </c>
      <c r="B36" s="4" t="str">
        <f>IF($A36="","",Kunder!$B34)</f>
        <v/>
      </c>
      <c r="C36" s="4" t="str">
        <f>IF($A36="","",Kunder!$C34)</f>
        <v/>
      </c>
      <c r="D36" s="4" t="str">
        <f>IF($A36="","",Kunder!$D34)</f>
        <v/>
      </c>
      <c r="E36" s="17" t="str">
        <f>IF($A36="","",COUNTIF('Analyse prosjekt'!$C$4:$C$203,$B36))</f>
        <v/>
      </c>
      <c r="F36" s="15" t="str">
        <f>IF($A36="","",SUMIFS('Analyse prosjekt'!$O$4:$O$203,'Analyse prosjekt'!$C$4:$C$203,$B36))</f>
        <v/>
      </c>
      <c r="G36" s="15" t="str">
        <f>IF($A36="","",SUMIFS('Analyse prosjekt'!$N$4:$N$203,'Analyse prosjekt'!$C$4:$C$203,$B36))</f>
        <v/>
      </c>
      <c r="H36" s="15" t="str">
        <f t="shared" si="0"/>
        <v/>
      </c>
      <c r="I36" s="16" t="str">
        <f t="shared" si="1"/>
        <v/>
      </c>
      <c r="J36" s="17" t="str">
        <f t="shared" si="2"/>
        <v/>
      </c>
    </row>
    <row r="37" spans="1:10" ht="18" customHeight="1" x14ac:dyDescent="0.25">
      <c r="A37" s="4" t="str">
        <f>IF(Kunder!$A35="","",Kunder!$A35)</f>
        <v/>
      </c>
      <c r="B37" s="4" t="str">
        <f>IF($A37="","",Kunder!$B35)</f>
        <v/>
      </c>
      <c r="C37" s="4" t="str">
        <f>IF($A37="","",Kunder!$C35)</f>
        <v/>
      </c>
      <c r="D37" s="4" t="str">
        <f>IF($A37="","",Kunder!$D35)</f>
        <v/>
      </c>
      <c r="E37" s="17" t="str">
        <f>IF($A37="","",COUNTIF('Analyse prosjekt'!$C$4:$C$203,$B37))</f>
        <v/>
      </c>
      <c r="F37" s="15" t="str">
        <f>IF($A37="","",SUMIFS('Analyse prosjekt'!$O$4:$O$203,'Analyse prosjekt'!$C$4:$C$203,$B37))</f>
        <v/>
      </c>
      <c r="G37" s="15" t="str">
        <f>IF($A37="","",SUMIFS('Analyse prosjekt'!$N$4:$N$203,'Analyse prosjekt'!$C$4:$C$203,$B37))</f>
        <v/>
      </c>
      <c r="H37" s="15" t="str">
        <f t="shared" si="0"/>
        <v/>
      </c>
      <c r="I37" s="16" t="str">
        <f t="shared" si="1"/>
        <v/>
      </c>
      <c r="J37" s="17" t="str">
        <f t="shared" si="2"/>
        <v/>
      </c>
    </row>
    <row r="38" spans="1:10" ht="18" customHeight="1" x14ac:dyDescent="0.25">
      <c r="A38" s="4" t="str">
        <f>IF(Kunder!$A36="","",Kunder!$A36)</f>
        <v/>
      </c>
      <c r="B38" s="4" t="str">
        <f>IF($A38="","",Kunder!$B36)</f>
        <v/>
      </c>
      <c r="C38" s="4" t="str">
        <f>IF($A38="","",Kunder!$C36)</f>
        <v/>
      </c>
      <c r="D38" s="4" t="str">
        <f>IF($A38="","",Kunder!$D36)</f>
        <v/>
      </c>
      <c r="E38" s="17" t="str">
        <f>IF($A38="","",COUNTIF('Analyse prosjekt'!$C$4:$C$203,$B38))</f>
        <v/>
      </c>
      <c r="F38" s="15" t="str">
        <f>IF($A38="","",SUMIFS('Analyse prosjekt'!$O$4:$O$203,'Analyse prosjekt'!$C$4:$C$203,$B38))</f>
        <v/>
      </c>
      <c r="G38" s="15" t="str">
        <f>IF($A38="","",SUMIFS('Analyse prosjekt'!$N$4:$N$203,'Analyse prosjekt'!$C$4:$C$203,$B38))</f>
        <v/>
      </c>
      <c r="H38" s="15" t="str">
        <f t="shared" ref="H38:H55" si="3">IF($A38="","",$F38-$G38)</f>
        <v/>
      </c>
      <c r="I38" s="16" t="str">
        <f t="shared" ref="I38:I55" si="4">IF($A38="","",IFERROR($H38/$F38,0))</f>
        <v/>
      </c>
      <c r="J38" s="17" t="str">
        <f t="shared" ref="J38:J55" si="5">IF($A38="","",(1+COUNTIF($I$6:$I$55, "&gt;"&amp;$I38)))</f>
        <v/>
      </c>
    </row>
    <row r="39" spans="1:10" ht="18" customHeight="1" x14ac:dyDescent="0.25">
      <c r="A39" s="4" t="str">
        <f>IF(Kunder!$A37="","",Kunder!$A37)</f>
        <v/>
      </c>
      <c r="B39" s="4" t="str">
        <f>IF($A39="","",Kunder!$B37)</f>
        <v/>
      </c>
      <c r="C39" s="4" t="str">
        <f>IF($A39="","",Kunder!$C37)</f>
        <v/>
      </c>
      <c r="D39" s="4" t="str">
        <f>IF($A39="","",Kunder!$D37)</f>
        <v/>
      </c>
      <c r="E39" s="17" t="str">
        <f>IF($A39="","",COUNTIF('Analyse prosjekt'!$C$4:$C$203,$B39))</f>
        <v/>
      </c>
      <c r="F39" s="15" t="str">
        <f>IF($A39="","",SUMIFS('Analyse prosjekt'!$O$4:$O$203,'Analyse prosjekt'!$C$4:$C$203,$B39))</f>
        <v/>
      </c>
      <c r="G39" s="15" t="str">
        <f>IF($A39="","",SUMIFS('Analyse prosjekt'!$N$4:$N$203,'Analyse prosjekt'!$C$4:$C$203,$B39))</f>
        <v/>
      </c>
      <c r="H39" s="15" t="str">
        <f t="shared" si="3"/>
        <v/>
      </c>
      <c r="I39" s="16" t="str">
        <f t="shared" si="4"/>
        <v/>
      </c>
      <c r="J39" s="17" t="str">
        <f t="shared" si="5"/>
        <v/>
      </c>
    </row>
    <row r="40" spans="1:10" ht="18" customHeight="1" x14ac:dyDescent="0.25">
      <c r="A40" s="4" t="str">
        <f>IF(Kunder!$A38="","",Kunder!$A38)</f>
        <v/>
      </c>
      <c r="B40" s="4" t="str">
        <f>IF($A40="","",Kunder!$B38)</f>
        <v/>
      </c>
      <c r="C40" s="4" t="str">
        <f>IF($A40="","",Kunder!$C38)</f>
        <v/>
      </c>
      <c r="D40" s="4" t="str">
        <f>IF($A40="","",Kunder!$D38)</f>
        <v/>
      </c>
      <c r="E40" s="17" t="str">
        <f>IF($A40="","",COUNTIF('Analyse prosjekt'!$C$4:$C$203,$B40))</f>
        <v/>
      </c>
      <c r="F40" s="15" t="str">
        <f>IF($A40="","",SUMIFS('Analyse prosjekt'!$O$4:$O$203,'Analyse prosjekt'!$C$4:$C$203,$B40))</f>
        <v/>
      </c>
      <c r="G40" s="15" t="str">
        <f>IF($A40="","",SUMIFS('Analyse prosjekt'!$N$4:$N$203,'Analyse prosjekt'!$C$4:$C$203,$B40))</f>
        <v/>
      </c>
      <c r="H40" s="15" t="str">
        <f t="shared" si="3"/>
        <v/>
      </c>
      <c r="I40" s="16" t="str">
        <f t="shared" si="4"/>
        <v/>
      </c>
      <c r="J40" s="17" t="str">
        <f t="shared" si="5"/>
        <v/>
      </c>
    </row>
    <row r="41" spans="1:10" ht="18" customHeight="1" x14ac:dyDescent="0.25">
      <c r="A41" s="4" t="str">
        <f>IF(Kunder!$A39="","",Kunder!$A39)</f>
        <v/>
      </c>
      <c r="B41" s="4" t="str">
        <f>IF($A41="","",Kunder!$B39)</f>
        <v/>
      </c>
      <c r="C41" s="4" t="str">
        <f>IF($A41="","",Kunder!$C39)</f>
        <v/>
      </c>
      <c r="D41" s="4" t="str">
        <f>IF($A41="","",Kunder!$D39)</f>
        <v/>
      </c>
      <c r="E41" s="17" t="str">
        <f>IF($A41="","",COUNTIF('Analyse prosjekt'!$C$4:$C$203,$B41))</f>
        <v/>
      </c>
      <c r="F41" s="15" t="str">
        <f>IF($A41="","",SUMIFS('Analyse prosjekt'!$O$4:$O$203,'Analyse prosjekt'!$C$4:$C$203,$B41))</f>
        <v/>
      </c>
      <c r="G41" s="15" t="str">
        <f>IF($A41="","",SUMIFS('Analyse prosjekt'!$N$4:$N$203,'Analyse prosjekt'!$C$4:$C$203,$B41))</f>
        <v/>
      </c>
      <c r="H41" s="15" t="str">
        <f t="shared" si="3"/>
        <v/>
      </c>
      <c r="I41" s="16" t="str">
        <f t="shared" si="4"/>
        <v/>
      </c>
      <c r="J41" s="17" t="str">
        <f t="shared" si="5"/>
        <v/>
      </c>
    </row>
    <row r="42" spans="1:10" ht="18" customHeight="1" x14ac:dyDescent="0.25">
      <c r="A42" s="4" t="str">
        <f>IF(Kunder!$A40="","",Kunder!$A40)</f>
        <v/>
      </c>
      <c r="B42" s="4" t="str">
        <f>IF($A42="","",Kunder!$B40)</f>
        <v/>
      </c>
      <c r="C42" s="4" t="str">
        <f>IF($A42="","",Kunder!$C40)</f>
        <v/>
      </c>
      <c r="D42" s="4" t="str">
        <f>IF($A42="","",Kunder!$D40)</f>
        <v/>
      </c>
      <c r="E42" s="17" t="str">
        <f>IF($A42="","",COUNTIF('Analyse prosjekt'!$C$4:$C$203,$B42))</f>
        <v/>
      </c>
      <c r="F42" s="15" t="str">
        <f>IF($A42="","",SUMIFS('Analyse prosjekt'!$O$4:$O$203,'Analyse prosjekt'!$C$4:$C$203,$B42))</f>
        <v/>
      </c>
      <c r="G42" s="15" t="str">
        <f>IF($A42="","",SUMIFS('Analyse prosjekt'!$N$4:$N$203,'Analyse prosjekt'!$C$4:$C$203,$B42))</f>
        <v/>
      </c>
      <c r="H42" s="15" t="str">
        <f t="shared" si="3"/>
        <v/>
      </c>
      <c r="I42" s="16" t="str">
        <f t="shared" si="4"/>
        <v/>
      </c>
      <c r="J42" s="17" t="str">
        <f t="shared" si="5"/>
        <v/>
      </c>
    </row>
    <row r="43" spans="1:10" ht="18" customHeight="1" x14ac:dyDescent="0.25">
      <c r="A43" s="4" t="str">
        <f>IF(Kunder!$A41="","",Kunder!$A41)</f>
        <v/>
      </c>
      <c r="B43" s="4" t="str">
        <f>IF($A43="","",Kunder!$B41)</f>
        <v/>
      </c>
      <c r="C43" s="4" t="str">
        <f>IF($A43="","",Kunder!$C41)</f>
        <v/>
      </c>
      <c r="D43" s="4" t="str">
        <f>IF($A43="","",Kunder!$D41)</f>
        <v/>
      </c>
      <c r="E43" s="17" t="str">
        <f>IF($A43="","",COUNTIF('Analyse prosjekt'!$C$4:$C$203,$B43))</f>
        <v/>
      </c>
      <c r="F43" s="15" t="str">
        <f>IF($A43="","",SUMIFS('Analyse prosjekt'!$O$4:$O$203,'Analyse prosjekt'!$C$4:$C$203,$B43))</f>
        <v/>
      </c>
      <c r="G43" s="15" t="str">
        <f>IF($A43="","",SUMIFS('Analyse prosjekt'!$N$4:$N$203,'Analyse prosjekt'!$C$4:$C$203,$B43))</f>
        <v/>
      </c>
      <c r="H43" s="15" t="str">
        <f t="shared" si="3"/>
        <v/>
      </c>
      <c r="I43" s="16" t="str">
        <f t="shared" si="4"/>
        <v/>
      </c>
      <c r="J43" s="17" t="str">
        <f t="shared" si="5"/>
        <v/>
      </c>
    </row>
    <row r="44" spans="1:10" ht="18" customHeight="1" x14ac:dyDescent="0.25">
      <c r="A44" s="4" t="str">
        <f>IF(Kunder!$A42="","",Kunder!$A42)</f>
        <v/>
      </c>
      <c r="B44" s="4" t="str">
        <f>IF($A44="","",Kunder!$B42)</f>
        <v/>
      </c>
      <c r="C44" s="4" t="str">
        <f>IF($A44="","",Kunder!$C42)</f>
        <v/>
      </c>
      <c r="D44" s="4" t="str">
        <f>IF($A44="","",Kunder!$D42)</f>
        <v/>
      </c>
      <c r="E44" s="17" t="str">
        <f>IF($A44="","",COUNTIF('Analyse prosjekt'!$C$4:$C$203,$B44))</f>
        <v/>
      </c>
      <c r="F44" s="15" t="str">
        <f>IF($A44="","",SUMIFS('Analyse prosjekt'!$O$4:$O$203,'Analyse prosjekt'!$C$4:$C$203,$B44))</f>
        <v/>
      </c>
      <c r="G44" s="15" t="str">
        <f>IF($A44="","",SUMIFS('Analyse prosjekt'!$N$4:$N$203,'Analyse prosjekt'!$C$4:$C$203,$B44))</f>
        <v/>
      </c>
      <c r="H44" s="15" t="str">
        <f t="shared" si="3"/>
        <v/>
      </c>
      <c r="I44" s="16" t="str">
        <f t="shared" si="4"/>
        <v/>
      </c>
      <c r="J44" s="17" t="str">
        <f t="shared" si="5"/>
        <v/>
      </c>
    </row>
    <row r="45" spans="1:10" ht="18" customHeight="1" x14ac:dyDescent="0.25">
      <c r="A45" s="4" t="str">
        <f>IF(Kunder!$A43="","",Kunder!$A43)</f>
        <v/>
      </c>
      <c r="B45" s="4" t="str">
        <f>IF($A45="","",Kunder!$B43)</f>
        <v/>
      </c>
      <c r="C45" s="4" t="str">
        <f>IF($A45="","",Kunder!$C43)</f>
        <v/>
      </c>
      <c r="D45" s="4" t="str">
        <f>IF($A45="","",Kunder!$D43)</f>
        <v/>
      </c>
      <c r="E45" s="17" t="str">
        <f>IF($A45="","",COUNTIF('Analyse prosjekt'!$C$4:$C$203,$B45))</f>
        <v/>
      </c>
      <c r="F45" s="15" t="str">
        <f>IF($A45="","",SUMIFS('Analyse prosjekt'!$O$4:$O$203,'Analyse prosjekt'!$C$4:$C$203,$B45))</f>
        <v/>
      </c>
      <c r="G45" s="15" t="str">
        <f>IF($A45="","",SUMIFS('Analyse prosjekt'!$N$4:$N$203,'Analyse prosjekt'!$C$4:$C$203,$B45))</f>
        <v/>
      </c>
      <c r="H45" s="15" t="str">
        <f t="shared" si="3"/>
        <v/>
      </c>
      <c r="I45" s="16" t="str">
        <f t="shared" si="4"/>
        <v/>
      </c>
      <c r="J45" s="17" t="str">
        <f t="shared" si="5"/>
        <v/>
      </c>
    </row>
    <row r="46" spans="1:10" ht="18" customHeight="1" x14ac:dyDescent="0.25">
      <c r="A46" s="4" t="str">
        <f>IF(Kunder!$A44="","",Kunder!$A44)</f>
        <v/>
      </c>
      <c r="B46" s="4" t="str">
        <f>IF($A46="","",Kunder!$B44)</f>
        <v/>
      </c>
      <c r="C46" s="4" t="str">
        <f>IF($A46="","",Kunder!$C44)</f>
        <v/>
      </c>
      <c r="D46" s="4" t="str">
        <f>IF($A46="","",Kunder!$D44)</f>
        <v/>
      </c>
      <c r="E46" s="17" t="str">
        <f>IF($A46="","",COUNTIF('Analyse prosjekt'!$C$4:$C$203,$B46))</f>
        <v/>
      </c>
      <c r="F46" s="15" t="str">
        <f>IF($A46="","",SUMIFS('Analyse prosjekt'!$O$4:$O$203,'Analyse prosjekt'!$C$4:$C$203,$B46))</f>
        <v/>
      </c>
      <c r="G46" s="15" t="str">
        <f>IF($A46="","",SUMIFS('Analyse prosjekt'!$N$4:$N$203,'Analyse prosjekt'!$C$4:$C$203,$B46))</f>
        <v/>
      </c>
      <c r="H46" s="15" t="str">
        <f t="shared" si="3"/>
        <v/>
      </c>
      <c r="I46" s="16" t="str">
        <f t="shared" si="4"/>
        <v/>
      </c>
      <c r="J46" s="17" t="str">
        <f t="shared" si="5"/>
        <v/>
      </c>
    </row>
    <row r="47" spans="1:10" ht="18" customHeight="1" x14ac:dyDescent="0.25">
      <c r="A47" s="4" t="str">
        <f>IF(Kunder!$A45="","",Kunder!$A45)</f>
        <v/>
      </c>
      <c r="B47" s="4" t="str">
        <f>IF($A47="","",Kunder!$B45)</f>
        <v/>
      </c>
      <c r="C47" s="4" t="str">
        <f>IF($A47="","",Kunder!$C45)</f>
        <v/>
      </c>
      <c r="D47" s="4" t="str">
        <f>IF($A47="","",Kunder!$D45)</f>
        <v/>
      </c>
      <c r="E47" s="17" t="str">
        <f>IF($A47="","",COUNTIF('Analyse prosjekt'!$C$4:$C$203,$B47))</f>
        <v/>
      </c>
      <c r="F47" s="15" t="str">
        <f>IF($A47="","",SUMIFS('Analyse prosjekt'!$O$4:$O$203,'Analyse prosjekt'!$C$4:$C$203,$B47))</f>
        <v/>
      </c>
      <c r="G47" s="15" t="str">
        <f>IF($A47="","",SUMIFS('Analyse prosjekt'!$N$4:$N$203,'Analyse prosjekt'!$C$4:$C$203,$B47))</f>
        <v/>
      </c>
      <c r="H47" s="15" t="str">
        <f t="shared" si="3"/>
        <v/>
      </c>
      <c r="I47" s="16" t="str">
        <f t="shared" si="4"/>
        <v/>
      </c>
      <c r="J47" s="17" t="str">
        <f t="shared" si="5"/>
        <v/>
      </c>
    </row>
    <row r="48" spans="1:10" ht="18" customHeight="1" x14ac:dyDescent="0.25">
      <c r="A48" s="4" t="str">
        <f>IF(Kunder!$A46="","",Kunder!$A46)</f>
        <v/>
      </c>
      <c r="B48" s="4" t="str">
        <f>IF($A48="","",Kunder!$B46)</f>
        <v/>
      </c>
      <c r="C48" s="4" t="str">
        <f>IF($A48="","",Kunder!$C46)</f>
        <v/>
      </c>
      <c r="D48" s="4" t="str">
        <f>IF($A48="","",Kunder!$D46)</f>
        <v/>
      </c>
      <c r="E48" s="17" t="str">
        <f>IF($A48="","",COUNTIF('Analyse prosjekt'!$C$4:$C$203,$B48))</f>
        <v/>
      </c>
      <c r="F48" s="15" t="str">
        <f>IF($A48="","",SUMIFS('Analyse prosjekt'!$O$4:$O$203,'Analyse prosjekt'!$C$4:$C$203,$B48))</f>
        <v/>
      </c>
      <c r="G48" s="15" t="str">
        <f>IF($A48="","",SUMIFS('Analyse prosjekt'!$N$4:$N$203,'Analyse prosjekt'!$C$4:$C$203,$B48))</f>
        <v/>
      </c>
      <c r="H48" s="15" t="str">
        <f t="shared" si="3"/>
        <v/>
      </c>
      <c r="I48" s="16" t="str">
        <f t="shared" si="4"/>
        <v/>
      </c>
      <c r="J48" s="17" t="str">
        <f t="shared" si="5"/>
        <v/>
      </c>
    </row>
    <row r="49" spans="1:10" ht="18" customHeight="1" x14ac:dyDescent="0.25">
      <c r="A49" s="4" t="str">
        <f>IF(Kunder!$A47="","",Kunder!$A47)</f>
        <v/>
      </c>
      <c r="B49" s="4" t="str">
        <f>IF($A49="","",Kunder!$B47)</f>
        <v/>
      </c>
      <c r="C49" s="4" t="str">
        <f>IF($A49="","",Kunder!$C47)</f>
        <v/>
      </c>
      <c r="D49" s="4" t="str">
        <f>IF($A49="","",Kunder!$D47)</f>
        <v/>
      </c>
      <c r="E49" s="17" t="str">
        <f>IF($A49="","",COUNTIF('Analyse prosjekt'!$C$4:$C$203,$B49))</f>
        <v/>
      </c>
      <c r="F49" s="15" t="str">
        <f>IF($A49="","",SUMIFS('Analyse prosjekt'!$O$4:$O$203,'Analyse prosjekt'!$C$4:$C$203,$B49))</f>
        <v/>
      </c>
      <c r="G49" s="15" t="str">
        <f>IF($A49="","",SUMIFS('Analyse prosjekt'!$N$4:$N$203,'Analyse prosjekt'!$C$4:$C$203,$B49))</f>
        <v/>
      </c>
      <c r="H49" s="15" t="str">
        <f t="shared" si="3"/>
        <v/>
      </c>
      <c r="I49" s="16" t="str">
        <f t="shared" si="4"/>
        <v/>
      </c>
      <c r="J49" s="17" t="str">
        <f t="shared" si="5"/>
        <v/>
      </c>
    </row>
    <row r="50" spans="1:10" ht="18" customHeight="1" x14ac:dyDescent="0.25">
      <c r="A50" s="4" t="str">
        <f>IF(Kunder!$A48="","",Kunder!$A48)</f>
        <v/>
      </c>
      <c r="B50" s="4" t="str">
        <f>IF($A50="","",Kunder!$B48)</f>
        <v/>
      </c>
      <c r="C50" s="4" t="str">
        <f>IF($A50="","",Kunder!$C48)</f>
        <v/>
      </c>
      <c r="D50" s="4" t="str">
        <f>IF($A50="","",Kunder!$D48)</f>
        <v/>
      </c>
      <c r="E50" s="17" t="str">
        <f>IF($A50="","",COUNTIF('Analyse prosjekt'!$C$4:$C$203,$B50))</f>
        <v/>
      </c>
      <c r="F50" s="15" t="str">
        <f>IF($A50="","",SUMIFS('Analyse prosjekt'!$O$4:$O$203,'Analyse prosjekt'!$C$4:$C$203,$B50))</f>
        <v/>
      </c>
      <c r="G50" s="15" t="str">
        <f>IF($A50="","",SUMIFS('Analyse prosjekt'!$N$4:$N$203,'Analyse prosjekt'!$C$4:$C$203,$B50))</f>
        <v/>
      </c>
      <c r="H50" s="15" t="str">
        <f t="shared" si="3"/>
        <v/>
      </c>
      <c r="I50" s="16" t="str">
        <f t="shared" si="4"/>
        <v/>
      </c>
      <c r="J50" s="17" t="str">
        <f t="shared" si="5"/>
        <v/>
      </c>
    </row>
    <row r="51" spans="1:10" ht="18" customHeight="1" x14ac:dyDescent="0.25">
      <c r="A51" s="4" t="str">
        <f>IF(Kunder!$A49="","",Kunder!$A49)</f>
        <v/>
      </c>
      <c r="B51" s="4" t="str">
        <f>IF($A51="","",Kunder!$B49)</f>
        <v/>
      </c>
      <c r="C51" s="4" t="str">
        <f>IF($A51="","",Kunder!$C49)</f>
        <v/>
      </c>
      <c r="D51" s="4" t="str">
        <f>IF($A51="","",Kunder!$D49)</f>
        <v/>
      </c>
      <c r="E51" s="17" t="str">
        <f>IF($A51="","",COUNTIF('Analyse prosjekt'!$C$4:$C$203,$B51))</f>
        <v/>
      </c>
      <c r="F51" s="15" t="str">
        <f>IF($A51="","",SUMIFS('Analyse prosjekt'!$O$4:$O$203,'Analyse prosjekt'!$C$4:$C$203,$B51))</f>
        <v/>
      </c>
      <c r="G51" s="15" t="str">
        <f>IF($A51="","",SUMIFS('Analyse prosjekt'!$N$4:$N$203,'Analyse prosjekt'!$C$4:$C$203,$B51))</f>
        <v/>
      </c>
      <c r="H51" s="15" t="str">
        <f t="shared" si="3"/>
        <v/>
      </c>
      <c r="I51" s="16" t="str">
        <f t="shared" si="4"/>
        <v/>
      </c>
      <c r="J51" s="17" t="str">
        <f t="shared" si="5"/>
        <v/>
      </c>
    </row>
    <row r="52" spans="1:10" ht="18" customHeight="1" x14ac:dyDescent="0.25">
      <c r="A52" s="4" t="str">
        <f>IF(Kunder!$A50="","",Kunder!$A50)</f>
        <v/>
      </c>
      <c r="B52" s="4" t="str">
        <f>IF($A52="","",Kunder!$B50)</f>
        <v/>
      </c>
      <c r="C52" s="4" t="str">
        <f>IF($A52="","",Kunder!$C50)</f>
        <v/>
      </c>
      <c r="D52" s="4" t="str">
        <f>IF($A52="","",Kunder!$D50)</f>
        <v/>
      </c>
      <c r="E52" s="17" t="str">
        <f>IF($A52="","",COUNTIF('Analyse prosjekt'!$C$4:$C$203,$B52))</f>
        <v/>
      </c>
      <c r="F52" s="15" t="str">
        <f>IF($A52="","",SUMIFS('Analyse prosjekt'!$O$4:$O$203,'Analyse prosjekt'!$C$4:$C$203,$B52))</f>
        <v/>
      </c>
      <c r="G52" s="15" t="str">
        <f>IF($A52="","",SUMIFS('Analyse prosjekt'!$N$4:$N$203,'Analyse prosjekt'!$C$4:$C$203,$B52))</f>
        <v/>
      </c>
      <c r="H52" s="15" t="str">
        <f t="shared" si="3"/>
        <v/>
      </c>
      <c r="I52" s="16" t="str">
        <f t="shared" si="4"/>
        <v/>
      </c>
      <c r="J52" s="17" t="str">
        <f t="shared" si="5"/>
        <v/>
      </c>
    </row>
    <row r="53" spans="1:10" ht="18" customHeight="1" x14ac:dyDescent="0.25">
      <c r="A53" s="4" t="str">
        <f>IF(Kunder!$A51="","",Kunder!$A51)</f>
        <v/>
      </c>
      <c r="B53" s="4" t="str">
        <f>IF($A53="","",Kunder!$B51)</f>
        <v/>
      </c>
      <c r="C53" s="4" t="str">
        <f>IF($A53="","",Kunder!$C51)</f>
        <v/>
      </c>
      <c r="D53" s="4" t="str">
        <f>IF($A53="","",Kunder!$D51)</f>
        <v/>
      </c>
      <c r="E53" s="17" t="str">
        <f>IF($A53="","",COUNTIF('Analyse prosjekt'!$C$4:$C$203,$B53))</f>
        <v/>
      </c>
      <c r="F53" s="15" t="str">
        <f>IF($A53="","",SUMIFS('Analyse prosjekt'!$O$4:$O$203,'Analyse prosjekt'!$C$4:$C$203,$B53))</f>
        <v/>
      </c>
      <c r="G53" s="15" t="str">
        <f>IF($A53="","",SUMIFS('Analyse prosjekt'!$N$4:$N$203,'Analyse prosjekt'!$C$4:$C$203,$B53))</f>
        <v/>
      </c>
      <c r="H53" s="15" t="str">
        <f t="shared" si="3"/>
        <v/>
      </c>
      <c r="I53" s="16" t="str">
        <f t="shared" si="4"/>
        <v/>
      </c>
      <c r="J53" s="17" t="str">
        <f t="shared" si="5"/>
        <v/>
      </c>
    </row>
    <row r="54" spans="1:10" ht="18" customHeight="1" x14ac:dyDescent="0.25">
      <c r="A54" s="4" t="str">
        <f>IF(Kunder!$A52="","",Kunder!$A52)</f>
        <v/>
      </c>
      <c r="B54" s="4" t="str">
        <f>IF($A54="","",Kunder!$B52)</f>
        <v/>
      </c>
      <c r="C54" s="4" t="str">
        <f>IF($A54="","",Kunder!$C52)</f>
        <v/>
      </c>
      <c r="D54" s="4" t="str">
        <f>IF($A54="","",Kunder!$D52)</f>
        <v/>
      </c>
      <c r="E54" s="17" t="str">
        <f>IF($A54="","",COUNTIF('Analyse prosjekt'!$C$4:$C$203,$B54))</f>
        <v/>
      </c>
      <c r="F54" s="15" t="str">
        <f>IF($A54="","",SUMIFS('Analyse prosjekt'!$O$4:$O$203,'Analyse prosjekt'!$C$4:$C$203,$B54))</f>
        <v/>
      </c>
      <c r="G54" s="15" t="str">
        <f>IF($A54="","",SUMIFS('Analyse prosjekt'!$N$4:$N$203,'Analyse prosjekt'!$C$4:$C$203,$B54))</f>
        <v/>
      </c>
      <c r="H54" s="15" t="str">
        <f t="shared" si="3"/>
        <v/>
      </c>
      <c r="I54" s="16" t="str">
        <f t="shared" si="4"/>
        <v/>
      </c>
      <c r="J54" s="17" t="str">
        <f t="shared" si="5"/>
        <v/>
      </c>
    </row>
    <row r="55" spans="1:10" ht="18" customHeight="1" x14ac:dyDescent="0.25">
      <c r="A55" s="4" t="str">
        <f>IF(Kunder!$A53="","",Kunder!$A53)</f>
        <v/>
      </c>
      <c r="B55" s="4" t="str">
        <f>IF($A55="","",Kunder!$B53)</f>
        <v/>
      </c>
      <c r="C55" s="4" t="str">
        <f>IF($A55="","",Kunder!$C53)</f>
        <v/>
      </c>
      <c r="D55" s="4" t="str">
        <f>IF($A55="","",Kunder!$D53)</f>
        <v/>
      </c>
      <c r="E55" s="17" t="str">
        <f>IF($A55="","",COUNTIF('Analyse prosjekt'!$C$4:$C$203,$B55))</f>
        <v/>
      </c>
      <c r="F55" s="15" t="str">
        <f>IF($A55="","",SUMIFS('Analyse prosjekt'!$O$4:$O$203,'Analyse prosjekt'!$C$4:$C$203,$B55))</f>
        <v/>
      </c>
      <c r="G55" s="15" t="str">
        <f>IF($A55="","",SUMIFS('Analyse prosjekt'!$N$4:$N$203,'Analyse prosjekt'!$C$4:$C$203,$B55))</f>
        <v/>
      </c>
      <c r="H55" s="15" t="str">
        <f t="shared" si="3"/>
        <v/>
      </c>
      <c r="I55" s="16" t="str">
        <f t="shared" si="4"/>
        <v/>
      </c>
      <c r="J55" s="17" t="str">
        <f t="shared" si="5"/>
        <v/>
      </c>
    </row>
  </sheetData>
  <mergeCells count="2">
    <mergeCell ref="A1:J1"/>
    <mergeCell ref="A3:J3"/>
  </mergeCells>
  <conditionalFormatting sqref="I6:I55">
    <cfRule type="colorScale" priority="1">
      <colorScale>
        <cfvo type="num" val="-0.1"/>
        <cfvo type="num" val="0.2"/>
        <cfvo type="num" val="0.5"/>
        <color rgb="FFF8696B"/>
        <color rgb="FFFFEB84"/>
        <color rgb="FF63BE7B"/>
      </colorScale>
    </cfRule>
  </conditionalFormatting>
  <pageMargins left="0.75" right="0.75" top="1" bottom="1" header="0.5" footer="0.5"/>
  <pageSetup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"/>
  <sheetViews>
    <sheetView showGridLines="0" workbookViewId="0">
      <pane ySplit="3" topLeftCell="A4" activePane="bottomLeft" state="frozen"/>
      <selection pane="bottomLeft" activeCell="I40" sqref="I40"/>
    </sheetView>
  </sheetViews>
  <sheetFormatPr baseColWidth="10" defaultColWidth="8.85546875" defaultRowHeight="15" x14ac:dyDescent="0.25"/>
  <cols>
    <col min="1" max="1" width="20" customWidth="1"/>
    <col min="2" max="2" width="16" customWidth="1"/>
    <col min="3" max="3" width="10" customWidth="1"/>
    <col min="4" max="4" width="18" customWidth="1"/>
    <col min="5" max="6" width="14" customWidth="1"/>
    <col min="7" max="7" width="10" customWidth="1"/>
    <col min="8" max="8" width="14.85546875" customWidth="1"/>
    <col min="9" max="9" width="14.7109375" customWidth="1"/>
    <col min="10" max="10" width="16" customWidth="1"/>
    <col min="11" max="11" width="22" customWidth="1"/>
  </cols>
  <sheetData>
    <row r="1" spans="1:11" s="32" customFormat="1" ht="18.75" x14ac:dyDescent="0.3">
      <c r="A1" s="46" t="s">
        <v>655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5">
      <c r="A2" s="72" t="s">
        <v>656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9.45" customHeight="1" x14ac:dyDescent="0.25">
      <c r="A3" s="8" t="s">
        <v>94</v>
      </c>
      <c r="B3" s="28" t="s">
        <v>654</v>
      </c>
      <c r="C3" s="28" t="s">
        <v>20</v>
      </c>
      <c r="D3" s="28" t="s">
        <v>646</v>
      </c>
      <c r="E3" s="28" t="s">
        <v>645</v>
      </c>
      <c r="F3" s="28" t="s">
        <v>647</v>
      </c>
      <c r="G3" s="28" t="s">
        <v>648</v>
      </c>
      <c r="H3" s="28" t="s">
        <v>649</v>
      </c>
      <c r="I3" s="28" t="s">
        <v>651</v>
      </c>
      <c r="J3" s="28" t="s">
        <v>657</v>
      </c>
      <c r="K3" s="8" t="s">
        <v>132</v>
      </c>
    </row>
    <row r="4" spans="1:11" ht="18" customHeight="1" x14ac:dyDescent="0.25">
      <c r="A4" s="4" t="str">
        <f>IF(Innstillinger!$D4="","",Innstillinger!$D4)</f>
        <v>Kjøkkenmontering</v>
      </c>
      <c r="B4" s="41">
        <f>IF($A4="","",COUNTIF('Analyse prosjekt'!$D$4:$D$203,$A4))</f>
        <v>4</v>
      </c>
      <c r="C4" s="38">
        <f>IF($A4="","",SUMIFS('Analyse prosjekt'!$I$4:$I$203,'Analyse prosjekt'!$D$4:$D$203,$A4))</f>
        <v>165.8</v>
      </c>
      <c r="D4" s="39">
        <f>IF($A4="","",SUMIFS('Analyse prosjekt'!$O$4:$O$203,'Analyse prosjekt'!$D$4:$D$203,$A4))</f>
        <v>445081</v>
      </c>
      <c r="E4" s="39">
        <f>IF($A4="","",SUMIFS('Analyse prosjekt'!$N$4:$N$203,'Analyse prosjekt'!$D$4:$D$203,$A4))</f>
        <v>267702.37400000001</v>
      </c>
      <c r="F4" s="39">
        <f t="shared" ref="F4:F18" si="0">IF($A4="","",$D4-$E4)</f>
        <v>177378.62599999999</v>
      </c>
      <c r="G4" s="40">
        <f t="shared" ref="G4:G18" si="1">IF($A4="","",IFERROR($F4/$D4,0))</f>
        <v>0.3985311123143877</v>
      </c>
      <c r="H4" s="39">
        <f t="shared" ref="H4:H18" si="2">IF($A4="","",IFERROR($F4/$C4,0))</f>
        <v>1069.8348974668274</v>
      </c>
      <c r="I4" s="41">
        <f t="shared" ref="I4:I18" si="3">IF($A4="","",(1+COUNTIF($G$4:$G$18, "&gt;"&amp;$G4)))</f>
        <v>2</v>
      </c>
      <c r="J4" s="41">
        <f t="shared" ref="J4:J18" si="4">IF($A4="","",(1+COUNTIF($H$4:$H$18, "&gt;"&amp;$H4)))</f>
        <v>1</v>
      </c>
      <c r="K4" s="4" t="str">
        <f t="shared" ref="K4:K18" si="5">IF($A4="","",IF($G4&gt;=0.3,"Prioriter","Vurder pris/effektivitet"))</f>
        <v>Prioriter</v>
      </c>
    </row>
    <row r="5" spans="1:11" ht="18" customHeight="1" x14ac:dyDescent="0.25">
      <c r="A5" s="4" t="str">
        <f>IF(Innstillinger!$D5="","",Innstillinger!$D5)</f>
        <v>Gulvlegging</v>
      </c>
      <c r="B5" s="41">
        <f>IF($A5="","",COUNTIF('Analyse prosjekt'!$D$4:$D$203,$A5))</f>
        <v>1</v>
      </c>
      <c r="C5" s="38">
        <f>IF($A5="","",SUMIFS('Analyse prosjekt'!$I$4:$I$203,'Analyse prosjekt'!$D$4:$D$203,$A5))</f>
        <v>48.3</v>
      </c>
      <c r="D5" s="39">
        <f>IF($A5="","",SUMIFS('Analyse prosjekt'!$O$4:$O$203,'Analyse prosjekt'!$D$4:$D$203,$A5))</f>
        <v>66640</v>
      </c>
      <c r="E5" s="39">
        <f>IF($A5="","",SUMIFS('Analyse prosjekt'!$N$4:$N$203,'Analyse prosjekt'!$D$4:$D$203,$A5))</f>
        <v>42998.123</v>
      </c>
      <c r="F5" s="39">
        <f t="shared" si="0"/>
        <v>23641.877</v>
      </c>
      <c r="G5" s="40">
        <f t="shared" si="1"/>
        <v>0.35477006302521008</v>
      </c>
      <c r="H5" s="39">
        <f t="shared" si="2"/>
        <v>489.47985507246381</v>
      </c>
      <c r="I5" s="41">
        <f t="shared" si="3"/>
        <v>4</v>
      </c>
      <c r="J5" s="41">
        <f t="shared" si="4"/>
        <v>6</v>
      </c>
      <c r="K5" s="4" t="str">
        <f t="shared" si="5"/>
        <v>Prioriter</v>
      </c>
    </row>
    <row r="6" spans="1:11" ht="18" customHeight="1" x14ac:dyDescent="0.25">
      <c r="A6" s="4" t="str">
        <f>IF(Innstillinger!$D6="","",Innstillinger!$D6)</f>
        <v>Terrassebygging</v>
      </c>
      <c r="B6" s="41">
        <f>IF($A6="","",COUNTIF('Analyse prosjekt'!$D$4:$D$203,$A6))</f>
        <v>2</v>
      </c>
      <c r="C6" s="38">
        <f>IF($A6="","",SUMIFS('Analyse prosjekt'!$I$4:$I$203,'Analyse prosjekt'!$D$4:$D$203,$A6))</f>
        <v>142.1</v>
      </c>
      <c r="D6" s="39">
        <f>IF($A6="","",SUMIFS('Analyse prosjekt'!$O$4:$O$203,'Analyse prosjekt'!$D$4:$D$203,$A6))</f>
        <v>234752</v>
      </c>
      <c r="E6" s="39">
        <f>IF($A6="","",SUMIFS('Analyse prosjekt'!$N$4:$N$203,'Analyse prosjekt'!$D$4:$D$203,$A6))</f>
        <v>138798.74</v>
      </c>
      <c r="F6" s="39">
        <f t="shared" si="0"/>
        <v>95953.260000000009</v>
      </c>
      <c r="G6" s="40">
        <f t="shared" si="1"/>
        <v>0.40874309910032719</v>
      </c>
      <c r="H6" s="39">
        <f t="shared" si="2"/>
        <v>675.25165376495431</v>
      </c>
      <c r="I6" s="41">
        <f t="shared" si="3"/>
        <v>1</v>
      </c>
      <c r="J6" s="41">
        <f t="shared" si="4"/>
        <v>5</v>
      </c>
      <c r="K6" s="4" t="str">
        <f t="shared" si="5"/>
        <v>Prioriter</v>
      </c>
    </row>
    <row r="7" spans="1:11" ht="18" customHeight="1" x14ac:dyDescent="0.25">
      <c r="A7" s="4" t="str">
        <f>IF(Innstillinger!$D7="","",Innstillinger!$D7)</f>
        <v>Baderomsrehab</v>
      </c>
      <c r="B7" s="41">
        <f>IF($A7="","",COUNTIF('Analyse prosjekt'!$D$4:$D$203,$A7))</f>
        <v>5</v>
      </c>
      <c r="C7" s="38">
        <f>IF($A7="","",SUMIFS('Analyse prosjekt'!$I$4:$I$203,'Analyse prosjekt'!$D$4:$D$203,$A7))</f>
        <v>591.5</v>
      </c>
      <c r="D7" s="39">
        <f>IF($A7="","",SUMIFS('Analyse prosjekt'!$O$4:$O$203,'Analyse prosjekt'!$D$4:$D$203,$A7))</f>
        <v>1146050</v>
      </c>
      <c r="E7" s="39">
        <f>IF($A7="","",SUMIFS('Analyse prosjekt'!$N$4:$N$203,'Analyse prosjekt'!$D$4:$D$203,$A7))</f>
        <v>704144.26599999995</v>
      </c>
      <c r="F7" s="39">
        <f t="shared" si="0"/>
        <v>441905.73400000005</v>
      </c>
      <c r="G7" s="40">
        <f t="shared" si="1"/>
        <v>0.38559027442083682</v>
      </c>
      <c r="H7" s="39">
        <f t="shared" si="2"/>
        <v>747.0933795435335</v>
      </c>
      <c r="I7" s="41">
        <f t="shared" si="3"/>
        <v>3</v>
      </c>
      <c r="J7" s="41">
        <f t="shared" si="4"/>
        <v>3</v>
      </c>
      <c r="K7" s="4" t="str">
        <f t="shared" si="5"/>
        <v>Prioriter</v>
      </c>
    </row>
    <row r="8" spans="1:11" ht="18" customHeight="1" x14ac:dyDescent="0.25">
      <c r="A8" s="4" t="str">
        <f>IF(Innstillinger!$D8="","",Innstillinger!$D8)</f>
        <v>Vindusbytte</v>
      </c>
      <c r="B8" s="41">
        <f>IF($A8="","",COUNTIF('Analyse prosjekt'!$D$4:$D$203,$A8))</f>
        <v>5</v>
      </c>
      <c r="C8" s="38">
        <f>IF($A8="","",SUMIFS('Analyse prosjekt'!$I$4:$I$203,'Analyse prosjekt'!$D$4:$D$203,$A8))</f>
        <v>176.5</v>
      </c>
      <c r="D8" s="39">
        <f>IF($A8="","",SUMIFS('Analyse prosjekt'!$O$4:$O$203,'Analyse prosjekt'!$D$4:$D$203,$A8))</f>
        <v>393348</v>
      </c>
      <c r="E8" s="39">
        <f>IF($A8="","",SUMIFS('Analyse prosjekt'!$N$4:$N$203,'Analyse prosjekt'!$D$4:$D$203,$A8))</f>
        <v>258422.78099999999</v>
      </c>
      <c r="F8" s="39">
        <f t="shared" si="0"/>
        <v>134925.21900000001</v>
      </c>
      <c r="G8" s="40">
        <f t="shared" si="1"/>
        <v>0.34301742731626961</v>
      </c>
      <c r="H8" s="39">
        <f t="shared" si="2"/>
        <v>764.44883286118989</v>
      </c>
      <c r="I8" s="41">
        <f t="shared" si="3"/>
        <v>6</v>
      </c>
      <c r="J8" s="41">
        <f t="shared" si="4"/>
        <v>2</v>
      </c>
      <c r="K8" s="4" t="str">
        <f t="shared" si="5"/>
        <v>Prioriter</v>
      </c>
    </row>
    <row r="9" spans="1:11" ht="18" customHeight="1" x14ac:dyDescent="0.25">
      <c r="A9" s="4" t="str">
        <f>IF(Innstillinger!$D9="","",Innstillinger!$D9)</f>
        <v>Takarbeid</v>
      </c>
      <c r="B9" s="41">
        <f>IF($A9="","",COUNTIF('Analyse prosjekt'!$D$4:$D$203,$A9))</f>
        <v>3</v>
      </c>
      <c r="C9" s="38">
        <f>IF($A9="","",SUMIFS('Analyse prosjekt'!$I$4:$I$203,'Analyse prosjekt'!$D$4:$D$203,$A9))</f>
        <v>234.5</v>
      </c>
      <c r="D9" s="39">
        <f>IF($A9="","",SUMIFS('Analyse prosjekt'!$O$4:$O$203,'Analyse prosjekt'!$D$4:$D$203,$A9))</f>
        <v>452738</v>
      </c>
      <c r="E9" s="39">
        <f>IF($A9="","",SUMIFS('Analyse prosjekt'!$N$4:$N$203,'Analyse prosjekt'!$D$4:$D$203,$A9))</f>
        <v>293446.05500000005</v>
      </c>
      <c r="F9" s="39">
        <f t="shared" si="0"/>
        <v>159291.94499999995</v>
      </c>
      <c r="G9" s="40">
        <f t="shared" si="1"/>
        <v>0.35184134090798641</v>
      </c>
      <c r="H9" s="39">
        <f t="shared" si="2"/>
        <v>679.28334754797424</v>
      </c>
      <c r="I9" s="41">
        <f t="shared" si="3"/>
        <v>5</v>
      </c>
      <c r="J9" s="41">
        <f t="shared" si="4"/>
        <v>4</v>
      </c>
      <c r="K9" s="4" t="str">
        <f t="shared" si="5"/>
        <v>Prioriter</v>
      </c>
    </row>
    <row r="10" spans="1:11" ht="18" customHeight="1" x14ac:dyDescent="0.25">
      <c r="A10" s="4" t="str">
        <f>IF(Innstillinger!$D10="","",Innstillinger!$D10)</f>
        <v/>
      </c>
      <c r="B10" s="17" t="str">
        <f>IF($A10="","",COUNTIF('Analyse prosjekt'!$D$4:$D$203,$A10))</f>
        <v/>
      </c>
      <c r="C10" s="14" t="str">
        <f>IF($A10="","",SUMIFS('Analyse prosjekt'!$I$4:$I$203,'Analyse prosjekt'!$D$4:$D$203,$A10))</f>
        <v/>
      </c>
      <c r="D10" s="15" t="str">
        <f>IF($A10="","",SUMIFS('Analyse prosjekt'!$O$4:$O$203,'Analyse prosjekt'!$D$4:$D$203,$A10))</f>
        <v/>
      </c>
      <c r="E10" s="15" t="str">
        <f>IF($A10="","",SUMIFS('Analyse prosjekt'!$N$4:$N$203,'Analyse prosjekt'!$D$4:$D$203,$A10))</f>
        <v/>
      </c>
      <c r="F10" s="15" t="str">
        <f t="shared" si="0"/>
        <v/>
      </c>
      <c r="G10" s="16" t="str">
        <f t="shared" si="1"/>
        <v/>
      </c>
      <c r="H10" s="15" t="str">
        <f t="shared" si="2"/>
        <v/>
      </c>
      <c r="I10" s="17" t="str">
        <f t="shared" si="3"/>
        <v/>
      </c>
      <c r="J10" s="17" t="str">
        <f t="shared" si="4"/>
        <v/>
      </c>
      <c r="K10" s="4" t="str">
        <f t="shared" si="5"/>
        <v/>
      </c>
    </row>
    <row r="11" spans="1:11" ht="18" customHeight="1" x14ac:dyDescent="0.25">
      <c r="A11" s="4" t="str">
        <f>IF(Innstillinger!$D11="","",Innstillinger!$D11)</f>
        <v/>
      </c>
      <c r="B11" s="17" t="str">
        <f>IF($A11="","",COUNTIF('Analyse prosjekt'!$D$4:$D$203,$A11))</f>
        <v/>
      </c>
      <c r="C11" s="14" t="str">
        <f>IF($A11="","",SUMIFS('Analyse prosjekt'!$I$4:$I$203,'Analyse prosjekt'!$D$4:$D$203,$A11))</f>
        <v/>
      </c>
      <c r="D11" s="15" t="str">
        <f>IF($A11="","",SUMIFS('Analyse prosjekt'!$O$4:$O$203,'Analyse prosjekt'!$D$4:$D$203,$A11))</f>
        <v/>
      </c>
      <c r="E11" s="15" t="str">
        <f>IF($A11="","",SUMIFS('Analyse prosjekt'!$N$4:$N$203,'Analyse prosjekt'!$D$4:$D$203,$A11))</f>
        <v/>
      </c>
      <c r="F11" s="15" t="str">
        <f t="shared" si="0"/>
        <v/>
      </c>
      <c r="G11" s="16" t="str">
        <f t="shared" si="1"/>
        <v/>
      </c>
      <c r="H11" s="15" t="str">
        <f t="shared" si="2"/>
        <v/>
      </c>
      <c r="I11" s="17" t="str">
        <f t="shared" si="3"/>
        <v/>
      </c>
      <c r="J11" s="17" t="str">
        <f t="shared" si="4"/>
        <v/>
      </c>
      <c r="K11" s="4" t="str">
        <f t="shared" si="5"/>
        <v/>
      </c>
    </row>
    <row r="12" spans="1:11" ht="18" customHeight="1" x14ac:dyDescent="0.25">
      <c r="A12" s="4" t="str">
        <f>IF(Innstillinger!$D12="","",Innstillinger!$D12)</f>
        <v/>
      </c>
      <c r="B12" s="17" t="str">
        <f>IF($A12="","",COUNTIF('Analyse prosjekt'!$D$4:$D$203,$A12))</f>
        <v/>
      </c>
      <c r="C12" s="14" t="str">
        <f>IF($A12="","",SUMIFS('Analyse prosjekt'!$I$4:$I$203,'Analyse prosjekt'!$D$4:$D$203,$A12))</f>
        <v/>
      </c>
      <c r="D12" s="15" t="str">
        <f>IF($A12="","",SUMIFS('Analyse prosjekt'!$O$4:$O$203,'Analyse prosjekt'!$D$4:$D$203,$A12))</f>
        <v/>
      </c>
      <c r="E12" s="15" t="str">
        <f>IF($A12="","",SUMIFS('Analyse prosjekt'!$N$4:$N$203,'Analyse prosjekt'!$D$4:$D$203,$A12))</f>
        <v/>
      </c>
      <c r="F12" s="15" t="str">
        <f t="shared" si="0"/>
        <v/>
      </c>
      <c r="G12" s="16" t="str">
        <f t="shared" si="1"/>
        <v/>
      </c>
      <c r="H12" s="15" t="str">
        <f t="shared" si="2"/>
        <v/>
      </c>
      <c r="I12" s="17" t="str">
        <f t="shared" si="3"/>
        <v/>
      </c>
      <c r="J12" s="17" t="str">
        <f t="shared" si="4"/>
        <v/>
      </c>
      <c r="K12" s="4" t="str">
        <f t="shared" si="5"/>
        <v/>
      </c>
    </row>
    <row r="13" spans="1:11" ht="18" customHeight="1" x14ac:dyDescent="0.25">
      <c r="A13" s="4" t="str">
        <f>IF(Innstillinger!$D13="","",Innstillinger!$D13)</f>
        <v/>
      </c>
      <c r="B13" s="17" t="str">
        <f>IF($A13="","",COUNTIF('Analyse prosjekt'!$D$4:$D$203,$A13))</f>
        <v/>
      </c>
      <c r="C13" s="14" t="str">
        <f>IF($A13="","",SUMIFS('Analyse prosjekt'!$I$4:$I$203,'Analyse prosjekt'!$D$4:$D$203,$A13))</f>
        <v/>
      </c>
      <c r="D13" s="15" t="str">
        <f>IF($A13="","",SUMIFS('Analyse prosjekt'!$O$4:$O$203,'Analyse prosjekt'!$D$4:$D$203,$A13))</f>
        <v/>
      </c>
      <c r="E13" s="15" t="str">
        <f>IF($A13="","",SUMIFS('Analyse prosjekt'!$N$4:$N$203,'Analyse prosjekt'!$D$4:$D$203,$A13))</f>
        <v/>
      </c>
      <c r="F13" s="15" t="str">
        <f t="shared" si="0"/>
        <v/>
      </c>
      <c r="G13" s="16" t="str">
        <f t="shared" si="1"/>
        <v/>
      </c>
      <c r="H13" s="15" t="str">
        <f t="shared" si="2"/>
        <v/>
      </c>
      <c r="I13" s="17" t="str">
        <f t="shared" si="3"/>
        <v/>
      </c>
      <c r="J13" s="17" t="str">
        <f t="shared" si="4"/>
        <v/>
      </c>
      <c r="K13" s="4" t="str">
        <f t="shared" si="5"/>
        <v/>
      </c>
    </row>
    <row r="14" spans="1:11" ht="18" customHeight="1" x14ac:dyDescent="0.25">
      <c r="A14" s="4" t="str">
        <f>IF(Innstillinger!$D14="","",Innstillinger!$D14)</f>
        <v/>
      </c>
      <c r="B14" s="17" t="str">
        <f>IF($A14="","",COUNTIF('Analyse prosjekt'!$D$4:$D$203,$A14))</f>
        <v/>
      </c>
      <c r="C14" s="14" t="str">
        <f>IF($A14="","",SUMIFS('Analyse prosjekt'!$I$4:$I$203,'Analyse prosjekt'!$D$4:$D$203,$A14))</f>
        <v/>
      </c>
      <c r="D14" s="15" t="str">
        <f>IF($A14="","",SUMIFS('Analyse prosjekt'!$O$4:$O$203,'Analyse prosjekt'!$D$4:$D$203,$A14))</f>
        <v/>
      </c>
      <c r="E14" s="15" t="str">
        <f>IF($A14="","",SUMIFS('Analyse prosjekt'!$N$4:$N$203,'Analyse prosjekt'!$D$4:$D$203,$A14))</f>
        <v/>
      </c>
      <c r="F14" s="15" t="str">
        <f t="shared" si="0"/>
        <v/>
      </c>
      <c r="G14" s="16" t="str">
        <f t="shared" si="1"/>
        <v/>
      </c>
      <c r="H14" s="15" t="str">
        <f t="shared" si="2"/>
        <v/>
      </c>
      <c r="I14" s="17" t="str">
        <f t="shared" si="3"/>
        <v/>
      </c>
      <c r="J14" s="17" t="str">
        <f t="shared" si="4"/>
        <v/>
      </c>
      <c r="K14" s="4" t="str">
        <f t="shared" si="5"/>
        <v/>
      </c>
    </row>
    <row r="15" spans="1:11" ht="18" customHeight="1" x14ac:dyDescent="0.25">
      <c r="A15" s="4" t="str">
        <f>IF(Innstillinger!$D15="","",Innstillinger!$D15)</f>
        <v/>
      </c>
      <c r="B15" s="17" t="str">
        <f>IF($A15="","",COUNTIF('Analyse prosjekt'!$D$4:$D$203,$A15))</f>
        <v/>
      </c>
      <c r="C15" s="14" t="str">
        <f>IF($A15="","",SUMIFS('Analyse prosjekt'!$I$4:$I$203,'Analyse prosjekt'!$D$4:$D$203,$A15))</f>
        <v/>
      </c>
      <c r="D15" s="15" t="str">
        <f>IF($A15="","",SUMIFS('Analyse prosjekt'!$O$4:$O$203,'Analyse prosjekt'!$D$4:$D$203,$A15))</f>
        <v/>
      </c>
      <c r="E15" s="15" t="str">
        <f>IF($A15="","",SUMIFS('Analyse prosjekt'!$N$4:$N$203,'Analyse prosjekt'!$D$4:$D$203,$A15))</f>
        <v/>
      </c>
      <c r="F15" s="15" t="str">
        <f t="shared" si="0"/>
        <v/>
      </c>
      <c r="G15" s="16" t="str">
        <f t="shared" si="1"/>
        <v/>
      </c>
      <c r="H15" s="15" t="str">
        <f t="shared" si="2"/>
        <v/>
      </c>
      <c r="I15" s="17" t="str">
        <f t="shared" si="3"/>
        <v/>
      </c>
      <c r="J15" s="17" t="str">
        <f t="shared" si="4"/>
        <v/>
      </c>
      <c r="K15" s="4" t="str">
        <f t="shared" si="5"/>
        <v/>
      </c>
    </row>
    <row r="16" spans="1:11" ht="18" customHeight="1" x14ac:dyDescent="0.25">
      <c r="A16" s="4" t="str">
        <f>IF(Innstillinger!$D16="","",Innstillinger!$D16)</f>
        <v/>
      </c>
      <c r="B16" s="17" t="str">
        <f>IF($A16="","",COUNTIF('Analyse prosjekt'!$D$4:$D$203,$A16))</f>
        <v/>
      </c>
      <c r="C16" s="14" t="str">
        <f>IF($A16="","",SUMIFS('Analyse prosjekt'!$I$4:$I$203,'Analyse prosjekt'!$D$4:$D$203,$A16))</f>
        <v/>
      </c>
      <c r="D16" s="15" t="str">
        <f>IF($A16="","",SUMIFS('Analyse prosjekt'!$O$4:$O$203,'Analyse prosjekt'!$D$4:$D$203,$A16))</f>
        <v/>
      </c>
      <c r="E16" s="15" t="str">
        <f>IF($A16="","",SUMIFS('Analyse prosjekt'!$N$4:$N$203,'Analyse prosjekt'!$D$4:$D$203,$A16))</f>
        <v/>
      </c>
      <c r="F16" s="15" t="str">
        <f t="shared" si="0"/>
        <v/>
      </c>
      <c r="G16" s="16" t="str">
        <f t="shared" si="1"/>
        <v/>
      </c>
      <c r="H16" s="15" t="str">
        <f t="shared" si="2"/>
        <v/>
      </c>
      <c r="I16" s="17" t="str">
        <f t="shared" si="3"/>
        <v/>
      </c>
      <c r="J16" s="17" t="str">
        <f t="shared" si="4"/>
        <v/>
      </c>
      <c r="K16" s="4" t="str">
        <f t="shared" si="5"/>
        <v/>
      </c>
    </row>
    <row r="17" spans="1:11" ht="18" customHeight="1" x14ac:dyDescent="0.25">
      <c r="A17" s="4" t="str">
        <f>IF(Innstillinger!$D17="","",Innstillinger!$D17)</f>
        <v/>
      </c>
      <c r="B17" s="17" t="str">
        <f>IF($A17="","",COUNTIF('Analyse prosjekt'!$D$4:$D$203,$A17))</f>
        <v/>
      </c>
      <c r="C17" s="14" t="str">
        <f>IF($A17="","",SUMIFS('Analyse prosjekt'!$I$4:$I$203,'Analyse prosjekt'!$D$4:$D$203,$A17))</f>
        <v/>
      </c>
      <c r="D17" s="15" t="str">
        <f>IF($A17="","",SUMIFS('Analyse prosjekt'!$O$4:$O$203,'Analyse prosjekt'!$D$4:$D$203,$A17))</f>
        <v/>
      </c>
      <c r="E17" s="15" t="str">
        <f>IF($A17="","",SUMIFS('Analyse prosjekt'!$N$4:$N$203,'Analyse prosjekt'!$D$4:$D$203,$A17))</f>
        <v/>
      </c>
      <c r="F17" s="15" t="str">
        <f t="shared" si="0"/>
        <v/>
      </c>
      <c r="G17" s="16" t="str">
        <f t="shared" si="1"/>
        <v/>
      </c>
      <c r="H17" s="15" t="str">
        <f t="shared" si="2"/>
        <v/>
      </c>
      <c r="I17" s="17" t="str">
        <f t="shared" si="3"/>
        <v/>
      </c>
      <c r="J17" s="17" t="str">
        <f t="shared" si="4"/>
        <v/>
      </c>
      <c r="K17" s="4" t="str">
        <f t="shared" si="5"/>
        <v/>
      </c>
    </row>
    <row r="18" spans="1:11" ht="18" customHeight="1" x14ac:dyDescent="0.25">
      <c r="A18" s="4" t="str">
        <f>IF(Innstillinger!$D18="","",Innstillinger!$D18)</f>
        <v/>
      </c>
      <c r="B18" s="17" t="str">
        <f>IF($A18="","",COUNTIF('Analyse prosjekt'!$D$4:$D$203,$A18))</f>
        <v/>
      </c>
      <c r="C18" s="14" t="str">
        <f>IF($A18="","",SUMIFS('Analyse prosjekt'!$I$4:$I$203,'Analyse prosjekt'!$D$4:$D$203,$A18))</f>
        <v/>
      </c>
      <c r="D18" s="15" t="str">
        <f>IF($A18="","",SUMIFS('Analyse prosjekt'!$O$4:$O$203,'Analyse prosjekt'!$D$4:$D$203,$A18))</f>
        <v/>
      </c>
      <c r="E18" s="15" t="str">
        <f>IF($A18="","",SUMIFS('Analyse prosjekt'!$N$4:$N$203,'Analyse prosjekt'!$D$4:$D$203,$A18))</f>
        <v/>
      </c>
      <c r="F18" s="15" t="str">
        <f t="shared" si="0"/>
        <v/>
      </c>
      <c r="G18" s="16" t="str">
        <f t="shared" si="1"/>
        <v/>
      </c>
      <c r="H18" s="15" t="str">
        <f t="shared" si="2"/>
        <v/>
      </c>
      <c r="I18" s="17" t="str">
        <f t="shared" si="3"/>
        <v/>
      </c>
      <c r="J18" s="17" t="str">
        <f t="shared" si="4"/>
        <v/>
      </c>
      <c r="K18" s="4" t="str">
        <f t="shared" si="5"/>
        <v/>
      </c>
    </row>
  </sheetData>
  <mergeCells count="2">
    <mergeCell ref="A1:K1"/>
    <mergeCell ref="A2:K2"/>
  </mergeCells>
  <conditionalFormatting sqref="G4:G18">
    <cfRule type="colorScale" priority="1">
      <colorScale>
        <cfvo type="num" val="-0.1"/>
        <cfvo type="num" val="0.2"/>
        <cfvo type="num" val="0.5"/>
        <color rgb="FFF8696B"/>
        <color rgb="FFFFEB84"/>
        <color rgb="FF63BE7B"/>
      </colorScale>
    </cfRule>
  </conditionalFormatting>
  <pageMargins left="0.75" right="0.75" top="1" bottom="1" header="0.5" footer="0.5"/>
  <pageSetup fitToHeigh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showGridLines="0" tabSelected="1" workbookViewId="0">
      <selection sqref="A1:H1"/>
    </sheetView>
  </sheetViews>
  <sheetFormatPr baseColWidth="10" defaultColWidth="8.85546875" defaultRowHeight="15" x14ac:dyDescent="0.25"/>
  <cols>
    <col min="1" max="1" width="22" customWidth="1"/>
    <col min="2" max="2" width="18" customWidth="1"/>
    <col min="3" max="3" width="2" customWidth="1"/>
    <col min="4" max="4" width="26" customWidth="1"/>
    <col min="5" max="5" width="2" customWidth="1"/>
    <col min="6" max="6" width="12" customWidth="1"/>
    <col min="7" max="7" width="14" customWidth="1"/>
    <col min="8" max="8" width="16" customWidth="1"/>
  </cols>
  <sheetData>
    <row r="1" spans="1:8" ht="23.25" x14ac:dyDescent="0.35">
      <c r="A1" s="56" t="s">
        <v>14</v>
      </c>
      <c r="B1" s="48"/>
      <c r="C1" s="48"/>
      <c r="D1" s="48"/>
      <c r="E1" s="48"/>
      <c r="F1" s="48"/>
      <c r="G1" s="48"/>
      <c r="H1" s="48"/>
    </row>
    <row r="3" spans="1:8" ht="15.75" x14ac:dyDescent="0.25">
      <c r="A3" s="1" t="s">
        <v>34</v>
      </c>
      <c r="D3" s="1" t="s">
        <v>35</v>
      </c>
      <c r="F3" s="1" t="s">
        <v>36</v>
      </c>
    </row>
    <row r="4" spans="1:8" x14ac:dyDescent="0.25">
      <c r="A4" t="s">
        <v>37</v>
      </c>
      <c r="B4" s="24">
        <v>45658</v>
      </c>
      <c r="D4" t="s">
        <v>38</v>
      </c>
      <c r="F4" s="5" t="s">
        <v>39</v>
      </c>
      <c r="G4" s="5" t="s">
        <v>40</v>
      </c>
      <c r="H4" s="5" t="s">
        <v>41</v>
      </c>
    </row>
    <row r="5" spans="1:8" x14ac:dyDescent="0.25">
      <c r="A5" t="s">
        <v>42</v>
      </c>
      <c r="B5" s="24">
        <v>46022</v>
      </c>
      <c r="D5" t="s">
        <v>43</v>
      </c>
      <c r="F5" s="6" t="s">
        <v>44</v>
      </c>
      <c r="G5" s="6" t="s">
        <v>45</v>
      </c>
      <c r="H5" s="7">
        <v>420</v>
      </c>
    </row>
    <row r="6" spans="1:8" x14ac:dyDescent="0.25">
      <c r="B6" s="25"/>
      <c r="D6" t="s">
        <v>46</v>
      </c>
      <c r="F6" s="6" t="s">
        <v>47</v>
      </c>
      <c r="G6" s="6" t="s">
        <v>48</v>
      </c>
      <c r="H6" s="7">
        <v>400</v>
      </c>
    </row>
    <row r="7" spans="1:8" x14ac:dyDescent="0.25">
      <c r="A7" t="s">
        <v>49</v>
      </c>
      <c r="B7" s="26">
        <v>0.25</v>
      </c>
      <c r="D7" t="s">
        <v>50</v>
      </c>
      <c r="F7" s="6" t="s">
        <v>51</v>
      </c>
      <c r="G7" s="6" t="s">
        <v>52</v>
      </c>
      <c r="H7" s="7">
        <v>390</v>
      </c>
    </row>
    <row r="8" spans="1:8" x14ac:dyDescent="0.25">
      <c r="B8" s="25"/>
      <c r="D8" t="s">
        <v>53</v>
      </c>
      <c r="F8" s="6" t="s">
        <v>54</v>
      </c>
      <c r="G8" s="6" t="s">
        <v>55</v>
      </c>
      <c r="H8" s="7">
        <v>410</v>
      </c>
    </row>
    <row r="9" spans="1:8" x14ac:dyDescent="0.25">
      <c r="A9" t="s">
        <v>56</v>
      </c>
      <c r="B9" s="27" t="s">
        <v>57</v>
      </c>
      <c r="D9" t="s">
        <v>58</v>
      </c>
    </row>
    <row r="11" spans="1:8" ht="15.75" x14ac:dyDescent="0.25">
      <c r="A11" s="1" t="s">
        <v>59</v>
      </c>
    </row>
    <row r="12" spans="1:8" x14ac:dyDescent="0.25">
      <c r="A12" s="48" t="s">
        <v>60</v>
      </c>
      <c r="B12" s="48"/>
      <c r="C12" s="48"/>
      <c r="D12" s="48"/>
      <c r="E12" s="48"/>
      <c r="F12" s="48"/>
      <c r="G12" s="48"/>
      <c r="H12" s="48"/>
    </row>
    <row r="13" spans="1:8" x14ac:dyDescent="0.25">
      <c r="A13" s="48" t="s">
        <v>61</v>
      </c>
      <c r="B13" s="48"/>
      <c r="C13" s="48"/>
      <c r="D13" s="48"/>
      <c r="E13" s="48"/>
      <c r="F13" s="48"/>
      <c r="G13" s="48"/>
      <c r="H13" s="48"/>
    </row>
  </sheetData>
  <mergeCells count="3">
    <mergeCell ref="A12:H12"/>
    <mergeCell ref="A13:H13"/>
    <mergeCell ref="A1:H1"/>
  </mergeCells>
  <pageMargins left="0.75" right="0.75" top="1" bottom="1" header="0.5" footer="0.5"/>
  <pageSetup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8"/>
  <sheetViews>
    <sheetView showGridLines="0" zoomScaleNormal="100" workbookViewId="0">
      <selection activeCell="O14" sqref="O14"/>
    </sheetView>
  </sheetViews>
  <sheetFormatPr baseColWidth="10" defaultColWidth="8.85546875" defaultRowHeight="15" x14ac:dyDescent="0.25"/>
  <cols>
    <col min="1" max="1" width="24.140625" customWidth="1"/>
    <col min="2" max="2" width="34" customWidth="1"/>
    <col min="3" max="3" width="39" customWidth="1"/>
    <col min="4" max="4" width="18" customWidth="1"/>
    <col min="5" max="7" width="14" customWidth="1"/>
    <col min="8" max="8" width="10" customWidth="1"/>
    <col min="9" max="9" width="2" customWidth="1"/>
    <col min="10" max="12" width="14" customWidth="1"/>
    <col min="13" max="14" width="2" customWidth="1"/>
  </cols>
  <sheetData>
    <row r="1" spans="1:14" ht="23.25" x14ac:dyDescent="0.35">
      <c r="A1" s="56" t="s">
        <v>658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22.15" customHeight="1" x14ac:dyDescent="0.25">
      <c r="A2" s="18" t="s">
        <v>659</v>
      </c>
      <c r="B2" s="23">
        <f>Innstillinger!$B$4</f>
        <v>45658</v>
      </c>
      <c r="C2" s="18" t="s">
        <v>660</v>
      </c>
      <c r="D2" s="23">
        <f>Innstillinger!$B$5</f>
        <v>46022</v>
      </c>
    </row>
    <row r="3" spans="1:14" ht="19.899999999999999" customHeight="1" x14ac:dyDescent="0.25">
      <c r="A3" s="57" t="s">
        <v>661</v>
      </c>
      <c r="B3" s="58"/>
      <c r="C3" s="59"/>
      <c r="D3" s="57" t="s">
        <v>662</v>
      </c>
      <c r="E3" s="58"/>
      <c r="F3" s="59"/>
      <c r="G3" s="63" t="s">
        <v>647</v>
      </c>
      <c r="H3" s="58"/>
      <c r="I3" s="59"/>
      <c r="J3" s="63" t="s">
        <v>663</v>
      </c>
      <c r="K3" s="58"/>
      <c r="L3" s="59"/>
    </row>
    <row r="4" spans="1:14" ht="28.15" customHeight="1" x14ac:dyDescent="0.25">
      <c r="A4" s="49">
        <f>SUM('Analyse prosjekt'!$O$4:$O$203)</f>
        <v>2738609</v>
      </c>
      <c r="B4" s="50"/>
      <c r="C4" s="51"/>
      <c r="D4" s="49">
        <f>SUM('Analyse prosjekt'!$N$4:$N$203)</f>
        <v>1705512.3390000002</v>
      </c>
      <c r="E4" s="50"/>
      <c r="F4" s="51"/>
      <c r="G4" s="55">
        <f>SUM('Analyse prosjekt'!$P$4:$P$203)</f>
        <v>1033096.6610000001</v>
      </c>
      <c r="H4" s="50"/>
      <c r="I4" s="51"/>
      <c r="J4" s="62">
        <f>IFERROR(SUM('Analyse prosjekt'!$P$4:$P$203)/SUM('Analyse prosjekt'!$O$4:$O$203),0)</f>
        <v>0.37723408526007185</v>
      </c>
      <c r="K4" s="50"/>
      <c r="L4" s="51"/>
    </row>
    <row r="5" spans="1:14" ht="28.15" customHeight="1" x14ac:dyDescent="0.25">
      <c r="A5" s="52"/>
      <c r="B5" s="53"/>
      <c r="C5" s="54"/>
      <c r="D5" s="52"/>
      <c r="E5" s="53"/>
      <c r="F5" s="54"/>
      <c r="G5" s="52"/>
      <c r="H5" s="53"/>
      <c r="I5" s="54"/>
      <c r="J5" s="52"/>
      <c r="K5" s="53"/>
      <c r="L5" s="54"/>
    </row>
    <row r="6" spans="1:14" ht="19.899999999999999" customHeight="1" x14ac:dyDescent="0.25"/>
    <row r="7" spans="1:14" ht="19.899999999999999" customHeight="1" x14ac:dyDescent="0.25">
      <c r="A7" s="60" t="s">
        <v>664</v>
      </c>
      <c r="B7" s="58"/>
      <c r="C7" s="59"/>
      <c r="D7" s="68" t="s">
        <v>665</v>
      </c>
      <c r="E7" s="58"/>
      <c r="F7" s="59"/>
      <c r="G7" s="66" t="s">
        <v>666</v>
      </c>
      <c r="H7" s="58"/>
      <c r="I7" s="58"/>
      <c r="J7" s="58"/>
      <c r="K7" s="58"/>
      <c r="L7" s="59"/>
    </row>
    <row r="8" spans="1:14" ht="36" customHeight="1" x14ac:dyDescent="0.25">
      <c r="A8" s="64" t="str">
        <f>IFERROR(INDEX('Analyse oppdragstype'!$A$4:$A$18, MATCH(1, 'Analyse oppdragstype'!$I$4:$I$18,0)),"")</f>
        <v>Terrassebygging</v>
      </c>
      <c r="B8" s="50"/>
      <c r="C8" s="51"/>
      <c r="D8" s="65" t="str">
        <f>IFERROR(INDEX('Analyse oppdragstype'!$A$4:$A$18, MATCH(MAX('Analyse oppdragstype'!$I$4:$I$18), 'Analyse oppdragstype'!$I$4:$I$18,0)),"")</f>
        <v>Vindusbytte</v>
      </c>
      <c r="E8" s="50"/>
      <c r="F8" s="51"/>
      <c r="G8" s="67" t="str">
        <f>IF(OR($A8="", $D8=""),"", "Prioriter "&amp;$A8&amp;" (høy margin), og vurder pris/effektivitet på "&amp;$D8&amp;".")</f>
        <v>Prioriter Terrassebygging (høy margin), og vurder pris/effektivitet på Vindusbytte.</v>
      </c>
      <c r="H8" s="50"/>
      <c r="I8" s="50"/>
      <c r="J8" s="50"/>
      <c r="K8" s="50"/>
      <c r="L8" s="51"/>
    </row>
    <row r="9" spans="1:14" ht="19.899999999999999" customHeight="1" x14ac:dyDescent="0.25">
      <c r="A9" s="52"/>
      <c r="B9" s="53"/>
      <c r="C9" s="54"/>
      <c r="D9" s="52"/>
      <c r="E9" s="53"/>
      <c r="F9" s="54"/>
      <c r="G9" s="52"/>
      <c r="H9" s="53"/>
      <c r="I9" s="53"/>
      <c r="J9" s="53"/>
      <c r="K9" s="53"/>
      <c r="L9" s="54"/>
    </row>
    <row r="10" spans="1:14" ht="19.899999999999999" customHeight="1" x14ac:dyDescent="0.25">
      <c r="A10" s="19" t="s">
        <v>667</v>
      </c>
      <c r="B10" s="69">
        <f>IFERROR(INDEX('Analyse oppdragstype'!$G$4:$G$18, MATCH(1, 'Analyse oppdragstype'!$I$4:$I$18,0)),0)</f>
        <v>0.40874309910032719</v>
      </c>
      <c r="C10" s="48"/>
      <c r="D10" s="20" t="s">
        <v>667</v>
      </c>
      <c r="E10" s="61">
        <f>IFERROR(INDEX('Analyse oppdragstype'!$G$4:$G$18, MATCH(MAX('Analyse oppdragstype'!$I$4:$I$18), 'Analyse oppdragstype'!$I$4:$I$18,0)),0)</f>
        <v>0.34301742731626961</v>
      </c>
      <c r="F10" s="48"/>
    </row>
    <row r="12" spans="1:14" ht="15.75" x14ac:dyDescent="0.25">
      <c r="A12" s="1" t="s">
        <v>668</v>
      </c>
      <c r="J12" s="1" t="s">
        <v>669</v>
      </c>
    </row>
    <row r="13" spans="1:14" ht="19.899999999999999" customHeight="1" x14ac:dyDescent="0.25">
      <c r="A13" s="21" t="s">
        <v>670</v>
      </c>
      <c r="B13" s="21" t="s">
        <v>671</v>
      </c>
      <c r="C13" s="21" t="s">
        <v>639</v>
      </c>
      <c r="D13" s="21" t="s">
        <v>94</v>
      </c>
      <c r="E13" s="21" t="s">
        <v>672</v>
      </c>
      <c r="F13" s="21" t="s">
        <v>673</v>
      </c>
      <c r="G13" s="21" t="s">
        <v>674</v>
      </c>
      <c r="H13" s="21" t="s">
        <v>648</v>
      </c>
    </row>
    <row r="14" spans="1:14" ht="18" customHeight="1" x14ac:dyDescent="0.25">
      <c r="A14" s="4">
        <v>1</v>
      </c>
      <c r="B14" s="4" t="str">
        <f>IFERROR(INDEX('Analyse prosjekt'!$B$4:$B$203, MATCH(1, 'Analyse prosjekt'!$S$4:$S$203,0)),"")</f>
        <v>Baderomsrehab - Stedet (P012)</v>
      </c>
      <c r="C14" s="4" t="str">
        <f>IFERROR(INDEX('Analyse prosjekt'!$C$4:$C$203, MATCH(1, 'Analyse prosjekt'!$S$4:$S$203,0)),"")</f>
        <v>Stedet Sameie</v>
      </c>
      <c r="D14" s="4" t="str">
        <f>IFERROR(INDEX('Analyse prosjekt'!$D$4:$D$203, MATCH(1, 'Analyse prosjekt'!$S$4:$S$203,0)),"")</f>
        <v>Baderomsrehab</v>
      </c>
      <c r="E14" s="22">
        <f>IFERROR(INDEX('Analyse prosjekt'!$O$4:$O$203, MATCH(1, 'Analyse prosjekt'!$S$4:$S$203,0)),"")</f>
        <v>274245</v>
      </c>
      <c r="F14" s="22">
        <f>IFERROR(INDEX('Analyse prosjekt'!$N$4:$N$203, MATCH(1, 'Analyse prosjekt'!$S$4:$S$203,0)),"")</f>
        <v>175529.785</v>
      </c>
      <c r="G14" s="22">
        <f>IFERROR(INDEX('Analyse prosjekt'!$P$4:$P$203, MATCH(1, 'Analyse prosjekt'!$S$4:$S$203,0)),"")</f>
        <v>98715.214999999997</v>
      </c>
      <c r="H14" s="16">
        <f>IFERROR(INDEX('Analyse prosjekt'!$Q$4:$Q$203, MATCH(1, 'Analyse prosjekt'!$S$4:$S$203,0)),"")</f>
        <v>0.35995265182592207</v>
      </c>
    </row>
    <row r="15" spans="1:14" ht="18" customHeight="1" x14ac:dyDescent="0.25">
      <c r="A15" s="4">
        <v>2</v>
      </c>
      <c r="B15" s="4" t="str">
        <f>IFERROR(INDEX('Analyse prosjekt'!$B$4:$B$203, MATCH(2, 'Analyse prosjekt'!$S$4:$S$203,0)),"")</f>
        <v>Baderomsrehab - Norenga (P009)</v>
      </c>
      <c r="C15" s="4" t="str">
        <f>IFERROR(INDEX('Analyse prosjekt'!$C$4:$C$203, MATCH(2, 'Analyse prosjekt'!$S$4:$S$203,0)),"")</f>
        <v>Norenga Hytteforening</v>
      </c>
      <c r="D15" s="4" t="str">
        <f>IFERROR(INDEX('Analyse prosjekt'!$D$4:$D$203, MATCH(2, 'Analyse prosjekt'!$S$4:$S$203,0)),"")</f>
        <v>Baderomsrehab</v>
      </c>
      <c r="E15" s="22">
        <f>IFERROR(INDEX('Analyse prosjekt'!$O$4:$O$203, MATCH(2, 'Analyse prosjekt'!$S$4:$S$203,0)),"")</f>
        <v>249982</v>
      </c>
      <c r="F15" s="22">
        <f>IFERROR(INDEX('Analyse prosjekt'!$N$4:$N$203, MATCH(2, 'Analyse prosjekt'!$S$4:$S$203,0)),"")</f>
        <v>155663.87599999999</v>
      </c>
      <c r="G15" s="22">
        <f>IFERROR(INDEX('Analyse prosjekt'!$P$4:$P$203, MATCH(2, 'Analyse prosjekt'!$S$4:$S$203,0)),"")</f>
        <v>94318.124000000011</v>
      </c>
      <c r="H15" s="16">
        <f>IFERROR(INDEX('Analyse prosjekt'!$Q$4:$Q$203, MATCH(2, 'Analyse prosjekt'!$S$4:$S$203,0)),"")</f>
        <v>0.37729966157563349</v>
      </c>
    </row>
    <row r="16" spans="1:14" ht="18" customHeight="1" x14ac:dyDescent="0.25">
      <c r="A16" s="4">
        <v>3</v>
      </c>
      <c r="B16" s="4" t="str">
        <f>IFERROR(INDEX('Analyse prosjekt'!$B$4:$B$203, MATCH(3, 'Analyse prosjekt'!$S$4:$S$203,0)),"")</f>
        <v>Baderomsrehab - Østlandet (P016)</v>
      </c>
      <c r="C16" s="4" t="str">
        <f>IFERROR(INDEX('Analyse prosjekt'!$C$4:$C$203, MATCH(3, 'Analyse prosjekt'!$S$4:$S$203,0)),"")</f>
        <v>På Østlandet Byggforvaltning</v>
      </c>
      <c r="D16" s="4" t="str">
        <f>IFERROR(INDEX('Analyse prosjekt'!$D$4:$D$203, MATCH(3, 'Analyse prosjekt'!$S$4:$S$203,0)),"")</f>
        <v>Baderomsrehab</v>
      </c>
      <c r="E16" s="22">
        <f>IFERROR(INDEX('Analyse prosjekt'!$O$4:$O$203, MATCH(3, 'Analyse prosjekt'!$S$4:$S$203,0)),"")</f>
        <v>204304</v>
      </c>
      <c r="F16" s="22">
        <f>IFERROR(INDEX('Analyse prosjekt'!$N$4:$N$203, MATCH(3, 'Analyse prosjekt'!$S$4:$S$203,0)),"")</f>
        <v>113899.17599999999</v>
      </c>
      <c r="G16" s="22">
        <f>IFERROR(INDEX('Analyse prosjekt'!$P$4:$P$203, MATCH(3, 'Analyse prosjekt'!$S$4:$S$203,0)),"")</f>
        <v>90404.824000000008</v>
      </c>
      <c r="H16" s="16">
        <f>IFERROR(INDEX('Analyse prosjekt'!$Q$4:$Q$203, MATCH(3, 'Analyse prosjekt'!$S$4:$S$203,0)),"")</f>
        <v>0.44250148797869843</v>
      </c>
    </row>
    <row r="17" spans="1:8" ht="18" customHeight="1" x14ac:dyDescent="0.25">
      <c r="A17" s="4">
        <v>4</v>
      </c>
      <c r="B17" s="4" t="str">
        <f>IFERROR(INDEX('Analyse prosjekt'!$B$4:$B$203, MATCH(4, 'Analyse prosjekt'!$S$4:$S$203,0)),"")</f>
        <v>Baderomsrehab - Stedet (P019)</v>
      </c>
      <c r="C17" s="4" t="str">
        <f>IFERROR(INDEX('Analyse prosjekt'!$C$4:$C$203, MATCH(4, 'Analyse prosjekt'!$S$4:$S$203,0)),"")</f>
        <v>Stedet Sameie</v>
      </c>
      <c r="D17" s="4" t="str">
        <f>IFERROR(INDEX('Analyse prosjekt'!$D$4:$D$203, MATCH(4, 'Analyse prosjekt'!$S$4:$S$203,0)),"")</f>
        <v>Baderomsrehab</v>
      </c>
      <c r="E17" s="22">
        <f>IFERROR(INDEX('Analyse prosjekt'!$O$4:$O$203, MATCH(4, 'Analyse prosjekt'!$S$4:$S$203,0)),"")</f>
        <v>208693</v>
      </c>
      <c r="F17" s="22">
        <f>IFERROR(INDEX('Analyse prosjekt'!$N$4:$N$203, MATCH(4, 'Analyse prosjekt'!$S$4:$S$203,0)),"")</f>
        <v>125393.319</v>
      </c>
      <c r="G17" s="22">
        <f>IFERROR(INDEX('Analyse prosjekt'!$P$4:$P$203, MATCH(4, 'Analyse prosjekt'!$S$4:$S$203,0)),"")</f>
        <v>83299.680999999997</v>
      </c>
      <c r="H17" s="16">
        <f>IFERROR(INDEX('Analyse prosjekt'!$Q$4:$Q$203, MATCH(4, 'Analyse prosjekt'!$S$4:$S$203,0)),"")</f>
        <v>0.39914937731500338</v>
      </c>
    </row>
    <row r="18" spans="1:8" ht="18" customHeight="1" x14ac:dyDescent="0.25">
      <c r="A18" s="4">
        <v>5</v>
      </c>
      <c r="B18" s="4" t="str">
        <f>IFERROR(INDEX('Analyse prosjekt'!$B$4:$B$203, MATCH(5, 'Analyse prosjekt'!$S$4:$S$203,0)),"")</f>
        <v>Baderomsrehab - Østlandet (P002)</v>
      </c>
      <c r="C18" s="4" t="str">
        <f>IFERROR(INDEX('Analyse prosjekt'!$C$4:$C$203, MATCH(5, 'Analyse prosjekt'!$S$4:$S$203,0)),"")</f>
        <v>På Østlandet Byggforvaltning</v>
      </c>
      <c r="D18" s="4" t="str">
        <f>IFERROR(INDEX('Analyse prosjekt'!$D$4:$D$203, MATCH(5, 'Analyse prosjekt'!$S$4:$S$203,0)),"")</f>
        <v>Baderomsrehab</v>
      </c>
      <c r="E18" s="22">
        <f>IFERROR(INDEX('Analyse prosjekt'!$O$4:$O$203, MATCH(5, 'Analyse prosjekt'!$S$4:$S$203,0)),"")</f>
        <v>208826</v>
      </c>
      <c r="F18" s="22">
        <f>IFERROR(INDEX('Analyse prosjekt'!$N$4:$N$203, MATCH(5, 'Analyse prosjekt'!$S$4:$S$203,0)),"")</f>
        <v>133658.10999999999</v>
      </c>
      <c r="G18" s="22">
        <f>IFERROR(INDEX('Analyse prosjekt'!$P$4:$P$203, MATCH(5, 'Analyse prosjekt'!$S$4:$S$203,0)),"")</f>
        <v>75167.890000000014</v>
      </c>
      <c r="H18" s="16">
        <f>IFERROR(INDEX('Analyse prosjekt'!$Q$4:$Q$203, MATCH(5, 'Analyse prosjekt'!$S$4:$S$203,0)),"")</f>
        <v>0.35995465124074594</v>
      </c>
    </row>
  </sheetData>
  <mergeCells count="17">
    <mergeCell ref="E10:F10"/>
    <mergeCell ref="J4:L5"/>
    <mergeCell ref="G3:I3"/>
    <mergeCell ref="A8:C9"/>
    <mergeCell ref="J3:L3"/>
    <mergeCell ref="D8:F9"/>
    <mergeCell ref="G7:L7"/>
    <mergeCell ref="G8:L9"/>
    <mergeCell ref="A3:C3"/>
    <mergeCell ref="D7:F7"/>
    <mergeCell ref="B10:C10"/>
    <mergeCell ref="D4:F5"/>
    <mergeCell ref="A4:C5"/>
    <mergeCell ref="G4:I5"/>
    <mergeCell ref="A1:N1"/>
    <mergeCell ref="D3:F3"/>
    <mergeCell ref="A7:C7"/>
  </mergeCells>
  <pageMargins left="0.75" right="0.75" top="1" bottom="1" header="0.5" footer="0.5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showGridLines="0" workbookViewId="0">
      <pane ySplit="3" topLeftCell="A4" activePane="bottomLeft" state="frozen"/>
      <selection pane="bottomLeft" activeCell="Q15" sqref="Q15"/>
    </sheetView>
  </sheetViews>
  <sheetFormatPr baseColWidth="10" defaultColWidth="8.85546875" defaultRowHeight="15" x14ac:dyDescent="0.25"/>
  <cols>
    <col min="1" max="1" width="10" customWidth="1"/>
    <col min="2" max="2" width="27.140625" customWidth="1"/>
    <col min="3" max="4" width="14" customWidth="1"/>
    <col min="5" max="5" width="18" customWidth="1"/>
    <col min="6" max="6" width="22" customWidth="1"/>
    <col min="7" max="7" width="16" customWidth="1"/>
  </cols>
  <sheetData>
    <row r="1" spans="1:7" ht="23.25" x14ac:dyDescent="0.35">
      <c r="A1" s="56" t="s">
        <v>16</v>
      </c>
      <c r="B1" s="48"/>
      <c r="C1" s="48"/>
      <c r="D1" s="48"/>
      <c r="E1" s="48"/>
      <c r="F1" s="48"/>
      <c r="G1" s="48"/>
    </row>
    <row r="3" spans="1:7" ht="24" customHeight="1" x14ac:dyDescent="0.25">
      <c r="A3" s="8" t="s">
        <v>62</v>
      </c>
      <c r="B3" s="8" t="s">
        <v>63</v>
      </c>
      <c r="C3" s="8" t="s">
        <v>64</v>
      </c>
      <c r="D3" s="8" t="s">
        <v>65</v>
      </c>
      <c r="E3" s="8" t="s">
        <v>66</v>
      </c>
      <c r="F3" s="8" t="s">
        <v>67</v>
      </c>
      <c r="G3" s="8" t="s">
        <v>68</v>
      </c>
    </row>
    <row r="4" spans="1:7" ht="18" customHeight="1" x14ac:dyDescent="0.25">
      <c r="A4" s="4" t="s">
        <v>69</v>
      </c>
      <c r="B4" s="4" t="s">
        <v>680</v>
      </c>
      <c r="C4" s="4" t="s">
        <v>70</v>
      </c>
      <c r="D4" s="4" t="s">
        <v>71</v>
      </c>
      <c r="E4" s="4" t="s">
        <v>52</v>
      </c>
      <c r="F4" s="45"/>
      <c r="G4" s="4"/>
    </row>
    <row r="5" spans="1:7" ht="18" customHeight="1" x14ac:dyDescent="0.25">
      <c r="A5" s="4" t="s">
        <v>72</v>
      </c>
      <c r="B5" s="4" t="s">
        <v>681</v>
      </c>
      <c r="C5" s="4" t="s">
        <v>73</v>
      </c>
      <c r="D5" s="4" t="s">
        <v>74</v>
      </c>
      <c r="E5" s="4" t="s">
        <v>48</v>
      </c>
      <c r="F5" s="4"/>
      <c r="G5" s="4"/>
    </row>
    <row r="6" spans="1:7" ht="18" customHeight="1" x14ac:dyDescent="0.25">
      <c r="A6" s="4" t="s">
        <v>75</v>
      </c>
      <c r="B6" s="4" t="s">
        <v>685</v>
      </c>
      <c r="C6" s="4" t="s">
        <v>76</v>
      </c>
      <c r="D6" s="4" t="s">
        <v>71</v>
      </c>
      <c r="E6" s="4"/>
      <c r="F6" s="4"/>
      <c r="G6" s="4"/>
    </row>
    <row r="7" spans="1:7" ht="18" customHeight="1" x14ac:dyDescent="0.25">
      <c r="A7" s="4" t="s">
        <v>77</v>
      </c>
      <c r="B7" s="4" t="s">
        <v>682</v>
      </c>
      <c r="C7" s="4" t="s">
        <v>78</v>
      </c>
      <c r="D7" s="4" t="s">
        <v>79</v>
      </c>
      <c r="E7" s="4"/>
      <c r="F7" s="4"/>
      <c r="G7" s="4"/>
    </row>
    <row r="8" spans="1:7" ht="18" customHeight="1" x14ac:dyDescent="0.25">
      <c r="A8" s="4" t="s">
        <v>80</v>
      </c>
      <c r="B8" s="4" t="s">
        <v>684</v>
      </c>
      <c r="C8" s="4" t="s">
        <v>70</v>
      </c>
      <c r="D8" s="4" t="s">
        <v>81</v>
      </c>
      <c r="E8" s="4" t="s">
        <v>683</v>
      </c>
      <c r="F8" s="4"/>
      <c r="G8" s="4"/>
    </row>
    <row r="9" spans="1:7" ht="18" customHeight="1" x14ac:dyDescent="0.25">
      <c r="A9" s="4" t="s">
        <v>82</v>
      </c>
      <c r="B9" s="4" t="s">
        <v>686</v>
      </c>
      <c r="C9" s="4" t="s">
        <v>73</v>
      </c>
      <c r="D9" s="4" t="s">
        <v>71</v>
      </c>
      <c r="E9" s="4" t="s">
        <v>687</v>
      </c>
      <c r="F9" s="4"/>
      <c r="G9" s="4"/>
    </row>
    <row r="10" spans="1:7" ht="18" customHeight="1" x14ac:dyDescent="0.25">
      <c r="A10" s="4" t="s">
        <v>83</v>
      </c>
      <c r="B10" s="4" t="s">
        <v>693</v>
      </c>
      <c r="C10" s="4" t="s">
        <v>70</v>
      </c>
      <c r="D10" s="4" t="s">
        <v>84</v>
      </c>
      <c r="E10" s="4"/>
      <c r="F10" s="4"/>
      <c r="G10" s="4"/>
    </row>
    <row r="11" spans="1:7" ht="18" customHeight="1" x14ac:dyDescent="0.25">
      <c r="A11" s="4" t="s">
        <v>85</v>
      </c>
      <c r="B11" s="4" t="s">
        <v>690</v>
      </c>
      <c r="C11" s="4" t="s">
        <v>86</v>
      </c>
      <c r="D11" s="4" t="s">
        <v>71</v>
      </c>
      <c r="E11" s="4" t="s">
        <v>691</v>
      </c>
      <c r="F11" s="4"/>
      <c r="G11" s="4"/>
    </row>
    <row r="12" spans="1:7" ht="18" customHeight="1" x14ac:dyDescent="0.25">
      <c r="A12" s="4" t="s">
        <v>87</v>
      </c>
      <c r="B12" s="4" t="s">
        <v>688</v>
      </c>
      <c r="C12" s="4" t="s">
        <v>70</v>
      </c>
      <c r="D12" s="4" t="s">
        <v>88</v>
      </c>
      <c r="E12" s="4"/>
      <c r="F12" s="4"/>
      <c r="G12" s="4"/>
    </row>
    <row r="13" spans="1:7" ht="18" customHeight="1" x14ac:dyDescent="0.25">
      <c r="A13" s="4" t="s">
        <v>89</v>
      </c>
      <c r="B13" s="4" t="s">
        <v>689</v>
      </c>
      <c r="C13" s="4" t="s">
        <v>90</v>
      </c>
      <c r="D13" s="4" t="s">
        <v>91</v>
      </c>
      <c r="E13" s="4" t="s">
        <v>692</v>
      </c>
      <c r="F13" s="4"/>
      <c r="G13" s="4"/>
    </row>
    <row r="14" spans="1:7" ht="18" customHeight="1" x14ac:dyDescent="0.25">
      <c r="A14" s="9"/>
      <c r="B14" s="9"/>
      <c r="C14" s="9"/>
      <c r="D14" s="9"/>
      <c r="E14" s="9"/>
      <c r="F14" s="9"/>
      <c r="G14" s="9"/>
    </row>
    <row r="15" spans="1:7" ht="18" customHeight="1" x14ac:dyDescent="0.25">
      <c r="A15" s="9"/>
      <c r="B15" s="9"/>
      <c r="C15" s="9"/>
      <c r="D15" s="9"/>
      <c r="E15" s="9"/>
      <c r="F15" s="9"/>
      <c r="G15" s="9"/>
    </row>
    <row r="16" spans="1:7" ht="18" customHeight="1" x14ac:dyDescent="0.25">
      <c r="A16" s="9"/>
      <c r="B16" s="9"/>
      <c r="C16" s="9"/>
      <c r="D16" s="9"/>
      <c r="E16" s="9"/>
      <c r="F16" s="9"/>
      <c r="G16" s="9"/>
    </row>
    <row r="17" spans="1:7" ht="18" customHeight="1" x14ac:dyDescent="0.25">
      <c r="A17" s="9"/>
      <c r="B17" s="9"/>
      <c r="C17" s="9"/>
      <c r="D17" s="9"/>
      <c r="E17" s="9"/>
      <c r="F17" s="9"/>
      <c r="G17" s="9"/>
    </row>
    <row r="18" spans="1:7" ht="18" customHeight="1" x14ac:dyDescent="0.25">
      <c r="A18" s="9"/>
      <c r="B18" s="9"/>
      <c r="C18" s="9"/>
      <c r="D18" s="9"/>
      <c r="E18" s="9"/>
      <c r="F18" s="9"/>
      <c r="G18" s="9"/>
    </row>
    <row r="19" spans="1:7" ht="18" customHeight="1" x14ac:dyDescent="0.25">
      <c r="A19" s="9"/>
      <c r="B19" s="9"/>
      <c r="C19" s="9"/>
      <c r="D19" s="9"/>
      <c r="E19" s="9"/>
      <c r="F19" s="9"/>
      <c r="G19" s="9"/>
    </row>
    <row r="20" spans="1:7" ht="18" customHeight="1" x14ac:dyDescent="0.25">
      <c r="A20" s="9"/>
      <c r="B20" s="9"/>
      <c r="C20" s="9"/>
      <c r="D20" s="9"/>
      <c r="E20" s="9"/>
      <c r="F20" s="9"/>
      <c r="G20" s="9"/>
    </row>
    <row r="21" spans="1:7" ht="18" customHeight="1" x14ac:dyDescent="0.25">
      <c r="A21" s="9"/>
      <c r="B21" s="9"/>
      <c r="C21" s="9"/>
      <c r="D21" s="9"/>
      <c r="E21" s="9"/>
      <c r="F21" s="9"/>
      <c r="G21" s="9"/>
    </row>
    <row r="22" spans="1:7" ht="18" customHeight="1" x14ac:dyDescent="0.25">
      <c r="A22" s="9"/>
      <c r="B22" s="9"/>
      <c r="C22" s="9"/>
      <c r="D22" s="9"/>
      <c r="E22" s="9"/>
      <c r="F22" s="9"/>
      <c r="G22" s="9"/>
    </row>
    <row r="23" spans="1:7" ht="18" customHeight="1" x14ac:dyDescent="0.25">
      <c r="A23" s="9"/>
      <c r="B23" s="9"/>
      <c r="C23" s="9"/>
      <c r="D23" s="9"/>
      <c r="E23" s="9"/>
      <c r="F23" s="9"/>
      <c r="G23" s="9"/>
    </row>
    <row r="24" spans="1:7" ht="18" customHeight="1" x14ac:dyDescent="0.25">
      <c r="A24" s="9"/>
      <c r="B24" s="9"/>
      <c r="C24" s="9"/>
      <c r="D24" s="9"/>
      <c r="E24" s="9"/>
      <c r="F24" s="9"/>
      <c r="G24" s="9"/>
    </row>
    <row r="25" spans="1:7" ht="18" customHeight="1" x14ac:dyDescent="0.25">
      <c r="A25" s="9"/>
      <c r="B25" s="9"/>
      <c r="C25" s="9"/>
      <c r="D25" s="9"/>
      <c r="E25" s="9"/>
      <c r="F25" s="9"/>
      <c r="G25" s="9"/>
    </row>
    <row r="26" spans="1:7" ht="18" customHeight="1" x14ac:dyDescent="0.25">
      <c r="A26" s="9"/>
      <c r="B26" s="9"/>
      <c r="C26" s="9"/>
      <c r="D26" s="9"/>
      <c r="E26" s="9"/>
      <c r="F26" s="9"/>
      <c r="G26" s="9"/>
    </row>
    <row r="27" spans="1:7" ht="18" customHeight="1" x14ac:dyDescent="0.25">
      <c r="A27" s="9"/>
      <c r="B27" s="9"/>
      <c r="C27" s="9"/>
      <c r="D27" s="9"/>
      <c r="E27" s="9"/>
      <c r="F27" s="9"/>
      <c r="G27" s="9"/>
    </row>
    <row r="28" spans="1:7" ht="18" customHeight="1" x14ac:dyDescent="0.25">
      <c r="A28" s="9"/>
      <c r="B28" s="9"/>
      <c r="C28" s="9"/>
      <c r="D28" s="9"/>
      <c r="E28" s="9"/>
      <c r="F28" s="9"/>
      <c r="G28" s="9"/>
    </row>
    <row r="29" spans="1:7" ht="18" customHeight="1" x14ac:dyDescent="0.25">
      <c r="A29" s="9"/>
      <c r="B29" s="9"/>
      <c r="C29" s="9"/>
      <c r="D29" s="9"/>
      <c r="E29" s="9"/>
      <c r="F29" s="9"/>
      <c r="G29" s="9"/>
    </row>
    <row r="30" spans="1:7" ht="18" customHeight="1" x14ac:dyDescent="0.25">
      <c r="A30" s="9"/>
      <c r="B30" s="9"/>
      <c r="C30" s="9"/>
      <c r="D30" s="9"/>
      <c r="E30" s="9"/>
      <c r="F30" s="9"/>
      <c r="G30" s="9"/>
    </row>
    <row r="31" spans="1:7" ht="18" customHeight="1" x14ac:dyDescent="0.25">
      <c r="A31" s="9"/>
      <c r="B31" s="9"/>
      <c r="C31" s="9"/>
      <c r="D31" s="9"/>
      <c r="E31" s="9"/>
      <c r="F31" s="9"/>
      <c r="G31" s="9"/>
    </row>
    <row r="32" spans="1:7" ht="18" customHeight="1" x14ac:dyDescent="0.25">
      <c r="A32" s="9"/>
      <c r="B32" s="9"/>
      <c r="C32" s="9"/>
      <c r="D32" s="9"/>
      <c r="E32" s="9"/>
      <c r="F32" s="9"/>
      <c r="G32" s="9"/>
    </row>
    <row r="33" spans="1:7" ht="18" customHeight="1" x14ac:dyDescent="0.25">
      <c r="A33" s="9"/>
      <c r="B33" s="9"/>
      <c r="C33" s="9"/>
      <c r="D33" s="9"/>
      <c r="E33" s="9"/>
      <c r="F33" s="9"/>
      <c r="G33" s="9"/>
    </row>
    <row r="34" spans="1:7" ht="18" customHeight="1" x14ac:dyDescent="0.25">
      <c r="A34" s="9"/>
      <c r="B34" s="9"/>
      <c r="C34" s="9"/>
      <c r="D34" s="9"/>
      <c r="E34" s="9"/>
      <c r="F34" s="9"/>
      <c r="G34" s="9"/>
    </row>
    <row r="35" spans="1:7" ht="18" customHeight="1" x14ac:dyDescent="0.25">
      <c r="A35" s="9"/>
      <c r="B35" s="9"/>
      <c r="C35" s="9"/>
      <c r="D35" s="9"/>
      <c r="E35" s="9"/>
      <c r="F35" s="9"/>
      <c r="G35" s="9"/>
    </row>
    <row r="36" spans="1:7" ht="18" customHeight="1" x14ac:dyDescent="0.25">
      <c r="A36" s="9"/>
      <c r="B36" s="9"/>
      <c r="C36" s="9"/>
      <c r="D36" s="9"/>
      <c r="E36" s="9"/>
      <c r="F36" s="9"/>
      <c r="G36" s="9"/>
    </row>
    <row r="37" spans="1:7" ht="18" customHeight="1" x14ac:dyDescent="0.25">
      <c r="A37" s="9"/>
      <c r="B37" s="9"/>
      <c r="C37" s="9"/>
      <c r="D37" s="9"/>
      <c r="E37" s="9"/>
      <c r="F37" s="9"/>
      <c r="G37" s="9"/>
    </row>
    <row r="38" spans="1:7" ht="18" customHeight="1" x14ac:dyDescent="0.25">
      <c r="A38" s="9"/>
      <c r="B38" s="9"/>
      <c r="C38" s="9"/>
      <c r="D38" s="9"/>
      <c r="E38" s="9"/>
      <c r="F38" s="9"/>
      <c r="G38" s="9"/>
    </row>
    <row r="39" spans="1:7" ht="18" customHeight="1" x14ac:dyDescent="0.25">
      <c r="A39" s="9"/>
      <c r="B39" s="9"/>
      <c r="C39" s="9"/>
      <c r="D39" s="9"/>
      <c r="E39" s="9"/>
      <c r="F39" s="9"/>
      <c r="G39" s="9"/>
    </row>
    <row r="40" spans="1:7" ht="18" customHeight="1" x14ac:dyDescent="0.25">
      <c r="A40" s="9"/>
      <c r="B40" s="9"/>
      <c r="C40" s="9"/>
      <c r="D40" s="9"/>
      <c r="E40" s="9"/>
      <c r="F40" s="9"/>
      <c r="G40" s="9"/>
    </row>
    <row r="41" spans="1:7" ht="18" customHeight="1" x14ac:dyDescent="0.25">
      <c r="A41" s="9"/>
      <c r="B41" s="9"/>
      <c r="C41" s="9"/>
      <c r="D41" s="9"/>
      <c r="E41" s="9"/>
      <c r="F41" s="9"/>
      <c r="G41" s="9"/>
    </row>
    <row r="42" spans="1:7" ht="18" customHeight="1" x14ac:dyDescent="0.25">
      <c r="A42" s="9"/>
      <c r="B42" s="9"/>
      <c r="C42" s="9"/>
      <c r="D42" s="9"/>
      <c r="E42" s="9"/>
      <c r="F42" s="9"/>
      <c r="G42" s="9"/>
    </row>
    <row r="43" spans="1:7" ht="18" customHeight="1" x14ac:dyDescent="0.25">
      <c r="A43" s="9"/>
      <c r="B43" s="9"/>
      <c r="C43" s="9"/>
      <c r="D43" s="9"/>
      <c r="E43" s="9"/>
      <c r="F43" s="9"/>
      <c r="G43" s="9"/>
    </row>
    <row r="44" spans="1:7" ht="18" customHeight="1" x14ac:dyDescent="0.25">
      <c r="A44" s="9"/>
      <c r="B44" s="9"/>
      <c r="C44" s="9"/>
      <c r="D44" s="9"/>
      <c r="E44" s="9"/>
      <c r="F44" s="9"/>
      <c r="G44" s="9"/>
    </row>
    <row r="45" spans="1:7" ht="18" customHeight="1" x14ac:dyDescent="0.25">
      <c r="A45" s="9"/>
      <c r="B45" s="9"/>
      <c r="C45" s="9"/>
      <c r="D45" s="9"/>
      <c r="E45" s="9"/>
      <c r="F45" s="9"/>
      <c r="G45" s="9"/>
    </row>
    <row r="46" spans="1:7" ht="18" customHeight="1" x14ac:dyDescent="0.25">
      <c r="A46" s="9"/>
      <c r="B46" s="9"/>
      <c r="C46" s="9"/>
      <c r="D46" s="9"/>
      <c r="E46" s="9"/>
      <c r="F46" s="9"/>
      <c r="G46" s="9"/>
    </row>
    <row r="47" spans="1:7" ht="18" customHeight="1" x14ac:dyDescent="0.25">
      <c r="A47" s="9"/>
      <c r="B47" s="9"/>
      <c r="C47" s="9"/>
      <c r="D47" s="9"/>
      <c r="E47" s="9"/>
      <c r="F47" s="9"/>
      <c r="G47" s="9"/>
    </row>
    <row r="48" spans="1:7" ht="18" customHeight="1" x14ac:dyDescent="0.25">
      <c r="A48" s="9"/>
      <c r="B48" s="9"/>
      <c r="C48" s="9"/>
      <c r="D48" s="9"/>
      <c r="E48" s="9"/>
      <c r="F48" s="9"/>
      <c r="G48" s="9"/>
    </row>
    <row r="49" spans="1:7" ht="18" customHeight="1" x14ac:dyDescent="0.25">
      <c r="A49" s="9"/>
      <c r="B49" s="9"/>
      <c r="C49" s="9"/>
      <c r="D49" s="9"/>
      <c r="E49" s="9"/>
      <c r="F49" s="9"/>
      <c r="G49" s="9"/>
    </row>
    <row r="50" spans="1:7" ht="18" customHeight="1" x14ac:dyDescent="0.25">
      <c r="A50" s="9"/>
      <c r="B50" s="9"/>
      <c r="C50" s="9"/>
      <c r="D50" s="9"/>
      <c r="E50" s="9"/>
      <c r="F50" s="9"/>
      <c r="G50" s="9"/>
    </row>
    <row r="51" spans="1:7" ht="18" customHeight="1" x14ac:dyDescent="0.25">
      <c r="A51" s="9"/>
      <c r="B51" s="9"/>
      <c r="C51" s="9"/>
      <c r="D51" s="9"/>
      <c r="E51" s="9"/>
      <c r="F51" s="9"/>
      <c r="G51" s="9"/>
    </row>
    <row r="52" spans="1:7" ht="18" customHeight="1" x14ac:dyDescent="0.25">
      <c r="A52" s="9"/>
      <c r="B52" s="9"/>
      <c r="C52" s="9"/>
      <c r="D52" s="9"/>
      <c r="E52" s="9"/>
      <c r="F52" s="9"/>
      <c r="G52" s="9"/>
    </row>
    <row r="53" spans="1:7" ht="18" customHeight="1" x14ac:dyDescent="0.25">
      <c r="A53" s="9"/>
      <c r="B53" s="9"/>
      <c r="C53" s="9"/>
      <c r="D53" s="9"/>
      <c r="E53" s="9"/>
      <c r="F53" s="9"/>
      <c r="G53" s="9"/>
    </row>
    <row r="54" spans="1:7" ht="18" customHeight="1" x14ac:dyDescent="0.25">
      <c r="A54" s="9"/>
      <c r="B54" s="9"/>
      <c r="C54" s="9"/>
      <c r="D54" s="9"/>
      <c r="E54" s="9"/>
      <c r="F54" s="9"/>
      <c r="G54" s="9"/>
    </row>
    <row r="55" spans="1:7" ht="18" customHeight="1" x14ac:dyDescent="0.25">
      <c r="A55" s="9"/>
      <c r="B55" s="9"/>
      <c r="C55" s="9"/>
      <c r="D55" s="9"/>
      <c r="E55" s="9"/>
      <c r="F55" s="9"/>
      <c r="G55" s="9"/>
    </row>
    <row r="56" spans="1:7" ht="18" customHeight="1" x14ac:dyDescent="0.25">
      <c r="A56" s="9"/>
      <c r="B56" s="9"/>
      <c r="C56" s="9"/>
      <c r="D56" s="9"/>
      <c r="E56" s="9"/>
      <c r="F56" s="9"/>
      <c r="G56" s="9"/>
    </row>
    <row r="57" spans="1:7" ht="18" customHeight="1" x14ac:dyDescent="0.25">
      <c r="A57" s="9"/>
      <c r="B57" s="9"/>
      <c r="C57" s="9"/>
      <c r="D57" s="9"/>
      <c r="E57" s="9"/>
      <c r="F57" s="9"/>
      <c r="G57" s="9"/>
    </row>
    <row r="58" spans="1:7" ht="18" customHeight="1" x14ac:dyDescent="0.25">
      <c r="A58" s="9"/>
      <c r="B58" s="9"/>
      <c r="C58" s="9"/>
      <c r="D58" s="9"/>
      <c r="E58" s="9"/>
      <c r="F58" s="9"/>
      <c r="G58" s="9"/>
    </row>
    <row r="59" spans="1:7" ht="18" customHeight="1" x14ac:dyDescent="0.25">
      <c r="A59" s="9"/>
      <c r="B59" s="9"/>
      <c r="C59" s="9"/>
      <c r="D59" s="9"/>
      <c r="E59" s="9"/>
      <c r="F59" s="9"/>
      <c r="G59" s="9"/>
    </row>
    <row r="60" spans="1:7" ht="18" customHeight="1" x14ac:dyDescent="0.25">
      <c r="A60" s="9"/>
      <c r="B60" s="9"/>
      <c r="C60" s="9"/>
      <c r="D60" s="9"/>
      <c r="E60" s="9"/>
      <c r="F60" s="9"/>
      <c r="G60" s="9"/>
    </row>
    <row r="61" spans="1:7" ht="18" customHeight="1" x14ac:dyDescent="0.25">
      <c r="A61" s="9"/>
      <c r="B61" s="9"/>
      <c r="C61" s="9"/>
      <c r="D61" s="9"/>
      <c r="E61" s="9"/>
      <c r="F61" s="9"/>
      <c r="G61" s="9"/>
    </row>
    <row r="62" spans="1:7" ht="18" customHeight="1" x14ac:dyDescent="0.25">
      <c r="A62" s="9"/>
      <c r="B62" s="9"/>
      <c r="C62" s="9"/>
      <c r="D62" s="9"/>
      <c r="E62" s="9"/>
      <c r="F62" s="9"/>
      <c r="G62" s="9"/>
    </row>
    <row r="63" spans="1:7" ht="18" customHeight="1" x14ac:dyDescent="0.25">
      <c r="A63" s="9"/>
      <c r="B63" s="9"/>
      <c r="C63" s="9"/>
      <c r="D63" s="9"/>
      <c r="E63" s="9"/>
      <c r="F63" s="9"/>
      <c r="G63" s="9"/>
    </row>
    <row r="64" spans="1:7" ht="18" customHeight="1" x14ac:dyDescent="0.25">
      <c r="A64" s="9"/>
      <c r="B64" s="9"/>
      <c r="C64" s="9"/>
      <c r="D64" s="9"/>
      <c r="E64" s="9"/>
      <c r="F64" s="9"/>
      <c r="G64" s="9"/>
    </row>
    <row r="65" spans="1:7" ht="18" customHeight="1" x14ac:dyDescent="0.25">
      <c r="A65" s="9"/>
      <c r="B65" s="9"/>
      <c r="C65" s="9"/>
      <c r="D65" s="9"/>
      <c r="E65" s="9"/>
      <c r="F65" s="9"/>
      <c r="G65" s="9"/>
    </row>
    <row r="66" spans="1:7" ht="18" customHeight="1" x14ac:dyDescent="0.25">
      <c r="A66" s="9"/>
      <c r="B66" s="9"/>
      <c r="C66" s="9"/>
      <c r="D66" s="9"/>
      <c r="E66" s="9"/>
      <c r="F66" s="9"/>
      <c r="G66" s="9"/>
    </row>
    <row r="67" spans="1:7" ht="18" customHeight="1" x14ac:dyDescent="0.25">
      <c r="A67" s="9"/>
      <c r="B67" s="9"/>
      <c r="C67" s="9"/>
      <c r="D67" s="9"/>
      <c r="E67" s="9"/>
      <c r="F67" s="9"/>
      <c r="G67" s="9"/>
    </row>
    <row r="68" spans="1:7" ht="18" customHeight="1" x14ac:dyDescent="0.25">
      <c r="A68" s="9"/>
      <c r="B68" s="9"/>
      <c r="C68" s="9"/>
      <c r="D68" s="9"/>
      <c r="E68" s="9"/>
      <c r="F68" s="9"/>
      <c r="G68" s="9"/>
    </row>
    <row r="69" spans="1:7" ht="18" customHeight="1" x14ac:dyDescent="0.25">
      <c r="A69" s="9"/>
      <c r="B69" s="9"/>
      <c r="C69" s="9"/>
      <c r="D69" s="9"/>
      <c r="E69" s="9"/>
      <c r="F69" s="9"/>
      <c r="G69" s="9"/>
    </row>
    <row r="70" spans="1:7" ht="18" customHeight="1" x14ac:dyDescent="0.25">
      <c r="A70" s="9"/>
      <c r="B70" s="9"/>
      <c r="C70" s="9"/>
      <c r="D70" s="9"/>
      <c r="E70" s="9"/>
      <c r="F70" s="9"/>
      <c r="G70" s="9"/>
    </row>
    <row r="71" spans="1:7" ht="18" customHeight="1" x14ac:dyDescent="0.25">
      <c r="A71" s="9"/>
      <c r="B71" s="9"/>
      <c r="C71" s="9"/>
      <c r="D71" s="9"/>
      <c r="E71" s="9"/>
      <c r="F71" s="9"/>
      <c r="G71" s="9"/>
    </row>
    <row r="72" spans="1:7" ht="18" customHeight="1" x14ac:dyDescent="0.25">
      <c r="A72" s="9"/>
      <c r="B72" s="9"/>
      <c r="C72" s="9"/>
      <c r="D72" s="9"/>
      <c r="E72" s="9"/>
      <c r="F72" s="9"/>
      <c r="G72" s="9"/>
    </row>
    <row r="73" spans="1:7" ht="18" customHeight="1" x14ac:dyDescent="0.25">
      <c r="A73" s="9"/>
      <c r="B73" s="9"/>
      <c r="C73" s="9"/>
      <c r="D73" s="9"/>
      <c r="E73" s="9"/>
      <c r="F73" s="9"/>
      <c r="G73" s="9"/>
    </row>
    <row r="74" spans="1:7" ht="18" customHeight="1" x14ac:dyDescent="0.25">
      <c r="A74" s="9"/>
      <c r="B74" s="9"/>
      <c r="C74" s="9"/>
      <c r="D74" s="9"/>
      <c r="E74" s="9"/>
      <c r="F74" s="9"/>
      <c r="G74" s="9"/>
    </row>
    <row r="75" spans="1:7" ht="18" customHeight="1" x14ac:dyDescent="0.25">
      <c r="A75" s="9"/>
      <c r="B75" s="9"/>
      <c r="C75" s="9"/>
      <c r="D75" s="9"/>
      <c r="E75" s="9"/>
      <c r="F75" s="9"/>
      <c r="G75" s="9"/>
    </row>
    <row r="76" spans="1:7" ht="18" customHeight="1" x14ac:dyDescent="0.25">
      <c r="A76" s="9"/>
      <c r="B76" s="9"/>
      <c r="C76" s="9"/>
      <c r="D76" s="9"/>
      <c r="E76" s="9"/>
      <c r="F76" s="9"/>
      <c r="G76" s="9"/>
    </row>
    <row r="77" spans="1:7" ht="18" customHeight="1" x14ac:dyDescent="0.25">
      <c r="A77" s="9"/>
      <c r="B77" s="9"/>
      <c r="C77" s="9"/>
      <c r="D77" s="9"/>
      <c r="E77" s="9"/>
      <c r="F77" s="9"/>
      <c r="G77" s="9"/>
    </row>
    <row r="78" spans="1:7" ht="18" customHeight="1" x14ac:dyDescent="0.25">
      <c r="A78" s="9"/>
      <c r="B78" s="9"/>
      <c r="C78" s="9"/>
      <c r="D78" s="9"/>
      <c r="E78" s="9"/>
      <c r="F78" s="9"/>
      <c r="G78" s="9"/>
    </row>
    <row r="79" spans="1:7" ht="18" customHeight="1" x14ac:dyDescent="0.25">
      <c r="A79" s="9"/>
      <c r="B79" s="9"/>
      <c r="C79" s="9"/>
      <c r="D79" s="9"/>
      <c r="E79" s="9"/>
      <c r="F79" s="9"/>
      <c r="G79" s="9"/>
    </row>
    <row r="80" spans="1:7" ht="18" customHeight="1" x14ac:dyDescent="0.25">
      <c r="A80" s="9"/>
      <c r="B80" s="9"/>
      <c r="C80" s="9"/>
      <c r="D80" s="9"/>
      <c r="E80" s="9"/>
      <c r="F80" s="9"/>
      <c r="G80" s="9"/>
    </row>
    <row r="81" spans="1:7" ht="18" customHeight="1" x14ac:dyDescent="0.25">
      <c r="A81" s="9"/>
      <c r="B81" s="9"/>
      <c r="C81" s="9"/>
      <c r="D81" s="9"/>
      <c r="E81" s="9"/>
      <c r="F81" s="9"/>
      <c r="G81" s="9"/>
    </row>
    <row r="82" spans="1:7" ht="18" customHeight="1" x14ac:dyDescent="0.25">
      <c r="A82" s="9"/>
      <c r="B82" s="9"/>
      <c r="C82" s="9"/>
      <c r="D82" s="9"/>
      <c r="E82" s="9"/>
      <c r="F82" s="9"/>
      <c r="G82" s="9"/>
    </row>
    <row r="83" spans="1:7" ht="18" customHeight="1" x14ac:dyDescent="0.25">
      <c r="A83" s="9"/>
      <c r="B83" s="9"/>
      <c r="C83" s="9"/>
      <c r="D83" s="9"/>
      <c r="E83" s="9"/>
      <c r="F83" s="9"/>
      <c r="G83" s="9"/>
    </row>
    <row r="84" spans="1:7" ht="18" customHeight="1" x14ac:dyDescent="0.25">
      <c r="A84" s="9"/>
      <c r="B84" s="9"/>
      <c r="C84" s="9"/>
      <c r="D84" s="9"/>
      <c r="E84" s="9"/>
      <c r="F84" s="9"/>
      <c r="G84" s="9"/>
    </row>
    <row r="85" spans="1:7" ht="18" customHeight="1" x14ac:dyDescent="0.25">
      <c r="A85" s="9"/>
      <c r="B85" s="9"/>
      <c r="C85" s="9"/>
      <c r="D85" s="9"/>
      <c r="E85" s="9"/>
      <c r="F85" s="9"/>
      <c r="G85" s="9"/>
    </row>
    <row r="86" spans="1:7" ht="18" customHeight="1" x14ac:dyDescent="0.25">
      <c r="A86" s="9"/>
      <c r="B86" s="9"/>
      <c r="C86" s="9"/>
      <c r="D86" s="9"/>
      <c r="E86" s="9"/>
      <c r="F86" s="9"/>
      <c r="G86" s="9"/>
    </row>
    <row r="87" spans="1:7" ht="18" customHeight="1" x14ac:dyDescent="0.25">
      <c r="A87" s="9"/>
      <c r="B87" s="9"/>
      <c r="C87" s="9"/>
      <c r="D87" s="9"/>
      <c r="E87" s="9"/>
      <c r="F87" s="9"/>
      <c r="G87" s="9"/>
    </row>
    <row r="88" spans="1:7" ht="18" customHeight="1" x14ac:dyDescent="0.25">
      <c r="A88" s="9"/>
      <c r="B88" s="9"/>
      <c r="C88" s="9"/>
      <c r="D88" s="9"/>
      <c r="E88" s="9"/>
      <c r="F88" s="9"/>
      <c r="G88" s="9"/>
    </row>
    <row r="89" spans="1:7" ht="18" customHeight="1" x14ac:dyDescent="0.25">
      <c r="A89" s="9"/>
      <c r="B89" s="9"/>
      <c r="C89" s="9"/>
      <c r="D89" s="9"/>
      <c r="E89" s="9"/>
      <c r="F89" s="9"/>
      <c r="G89" s="9"/>
    </row>
    <row r="90" spans="1:7" ht="18" customHeight="1" x14ac:dyDescent="0.25">
      <c r="A90" s="9"/>
      <c r="B90" s="9"/>
      <c r="C90" s="9"/>
      <c r="D90" s="9"/>
      <c r="E90" s="9"/>
      <c r="F90" s="9"/>
      <c r="G90" s="9"/>
    </row>
    <row r="91" spans="1:7" ht="18" customHeight="1" x14ac:dyDescent="0.25">
      <c r="A91" s="9"/>
      <c r="B91" s="9"/>
      <c r="C91" s="9"/>
      <c r="D91" s="9"/>
      <c r="E91" s="9"/>
      <c r="F91" s="9"/>
      <c r="G91" s="9"/>
    </row>
    <row r="92" spans="1:7" ht="18" customHeight="1" x14ac:dyDescent="0.25">
      <c r="A92" s="9"/>
      <c r="B92" s="9"/>
      <c r="C92" s="9"/>
      <c r="D92" s="9"/>
      <c r="E92" s="9"/>
      <c r="F92" s="9"/>
      <c r="G92" s="9"/>
    </row>
    <row r="93" spans="1:7" ht="18" customHeight="1" x14ac:dyDescent="0.25">
      <c r="A93" s="9"/>
      <c r="B93" s="9"/>
      <c r="C93" s="9"/>
      <c r="D93" s="9"/>
      <c r="E93" s="9"/>
      <c r="F93" s="9"/>
      <c r="G93" s="9"/>
    </row>
    <row r="94" spans="1:7" ht="18" customHeight="1" x14ac:dyDescent="0.25">
      <c r="A94" s="9"/>
      <c r="B94" s="9"/>
      <c r="C94" s="9"/>
      <c r="D94" s="9"/>
      <c r="E94" s="9"/>
      <c r="F94" s="9"/>
      <c r="G94" s="9"/>
    </row>
    <row r="95" spans="1:7" ht="18" customHeight="1" x14ac:dyDescent="0.25">
      <c r="A95" s="9"/>
      <c r="B95" s="9"/>
      <c r="C95" s="9"/>
      <c r="D95" s="9"/>
      <c r="E95" s="9"/>
      <c r="F95" s="9"/>
      <c r="G95" s="9"/>
    </row>
    <row r="96" spans="1:7" ht="18" customHeight="1" x14ac:dyDescent="0.25">
      <c r="A96" s="9"/>
      <c r="B96" s="9"/>
      <c r="C96" s="9"/>
      <c r="D96" s="9"/>
      <c r="E96" s="9"/>
      <c r="F96" s="9"/>
      <c r="G96" s="9"/>
    </row>
    <row r="97" spans="1:7" ht="18" customHeight="1" x14ac:dyDescent="0.25">
      <c r="A97" s="9"/>
      <c r="B97" s="9"/>
      <c r="C97" s="9"/>
      <c r="D97" s="9"/>
      <c r="E97" s="9"/>
      <c r="F97" s="9"/>
      <c r="G97" s="9"/>
    </row>
    <row r="98" spans="1:7" ht="18" customHeight="1" x14ac:dyDescent="0.25">
      <c r="A98" s="9"/>
      <c r="B98" s="9"/>
      <c r="C98" s="9"/>
      <c r="D98" s="9"/>
      <c r="E98" s="9"/>
      <c r="F98" s="9"/>
      <c r="G98" s="9"/>
    </row>
    <row r="99" spans="1:7" ht="18" customHeight="1" x14ac:dyDescent="0.25">
      <c r="A99" s="9"/>
      <c r="B99" s="9"/>
      <c r="C99" s="9"/>
      <c r="D99" s="9"/>
      <c r="E99" s="9"/>
      <c r="F99" s="9"/>
      <c r="G99" s="9"/>
    </row>
    <row r="100" spans="1:7" ht="18" customHeight="1" x14ac:dyDescent="0.25">
      <c r="A100" s="9"/>
      <c r="B100" s="9"/>
      <c r="C100" s="9"/>
      <c r="D100" s="9"/>
      <c r="E100" s="9"/>
      <c r="F100" s="9"/>
      <c r="G100" s="9"/>
    </row>
    <row r="101" spans="1:7" ht="18" customHeight="1" x14ac:dyDescent="0.25">
      <c r="A101" s="9"/>
      <c r="B101" s="9"/>
      <c r="C101" s="9"/>
      <c r="D101" s="9"/>
      <c r="E101" s="9"/>
      <c r="F101" s="9"/>
      <c r="G101" s="9"/>
    </row>
    <row r="102" spans="1:7" ht="18" customHeight="1" x14ac:dyDescent="0.25">
      <c r="A102" s="9"/>
      <c r="B102" s="9"/>
      <c r="C102" s="9"/>
      <c r="D102" s="9"/>
      <c r="E102" s="9"/>
      <c r="F102" s="9"/>
      <c r="G102" s="9"/>
    </row>
    <row r="103" spans="1:7" ht="18" customHeight="1" x14ac:dyDescent="0.25">
      <c r="A103" s="9"/>
      <c r="B103" s="9"/>
      <c r="C103" s="9"/>
      <c r="D103" s="9"/>
      <c r="E103" s="9"/>
      <c r="F103" s="9"/>
      <c r="G103" s="9"/>
    </row>
    <row r="104" spans="1:7" ht="18" customHeight="1" x14ac:dyDescent="0.25">
      <c r="A104" s="9"/>
      <c r="B104" s="9"/>
      <c r="C104" s="9"/>
      <c r="D104" s="9"/>
      <c r="E104" s="9"/>
      <c r="F104" s="9"/>
      <c r="G104" s="9"/>
    </row>
    <row r="105" spans="1:7" ht="18" customHeight="1" x14ac:dyDescent="0.25">
      <c r="A105" s="9"/>
      <c r="B105" s="9"/>
      <c r="C105" s="9"/>
      <c r="D105" s="9"/>
      <c r="E105" s="9"/>
      <c r="F105" s="9"/>
      <c r="G105" s="9"/>
    </row>
    <row r="106" spans="1:7" ht="18" customHeight="1" x14ac:dyDescent="0.25">
      <c r="A106" s="9"/>
      <c r="B106" s="9"/>
      <c r="C106" s="9"/>
      <c r="D106" s="9"/>
      <c r="E106" s="9"/>
      <c r="F106" s="9"/>
      <c r="G106" s="9"/>
    </row>
    <row r="107" spans="1:7" ht="18" customHeight="1" x14ac:dyDescent="0.25">
      <c r="A107" s="9"/>
      <c r="B107" s="9"/>
      <c r="C107" s="9"/>
      <c r="D107" s="9"/>
      <c r="E107" s="9"/>
      <c r="F107" s="9"/>
      <c r="G107" s="9"/>
    </row>
    <row r="108" spans="1:7" ht="18" customHeight="1" x14ac:dyDescent="0.25">
      <c r="A108" s="9"/>
      <c r="B108" s="9"/>
      <c r="C108" s="9"/>
      <c r="D108" s="9"/>
      <c r="E108" s="9"/>
      <c r="F108" s="9"/>
      <c r="G108" s="9"/>
    </row>
    <row r="109" spans="1:7" ht="18" customHeight="1" x14ac:dyDescent="0.25">
      <c r="A109" s="9"/>
      <c r="B109" s="9"/>
      <c r="C109" s="9"/>
      <c r="D109" s="9"/>
      <c r="E109" s="9"/>
      <c r="F109" s="9"/>
      <c r="G109" s="9"/>
    </row>
    <row r="110" spans="1:7" ht="18" customHeight="1" x14ac:dyDescent="0.25">
      <c r="A110" s="9"/>
      <c r="B110" s="9"/>
      <c r="C110" s="9"/>
      <c r="D110" s="9"/>
      <c r="E110" s="9"/>
      <c r="F110" s="9"/>
      <c r="G110" s="9"/>
    </row>
    <row r="111" spans="1:7" ht="18" customHeight="1" x14ac:dyDescent="0.25">
      <c r="A111" s="9"/>
      <c r="B111" s="9"/>
      <c r="C111" s="9"/>
      <c r="D111" s="9"/>
      <c r="E111" s="9"/>
      <c r="F111" s="9"/>
      <c r="G111" s="9"/>
    </row>
    <row r="112" spans="1:7" ht="18" customHeight="1" x14ac:dyDescent="0.25">
      <c r="A112" s="9"/>
      <c r="B112" s="9"/>
      <c r="C112" s="9"/>
      <c r="D112" s="9"/>
      <c r="E112" s="9"/>
      <c r="F112" s="9"/>
      <c r="G112" s="9"/>
    </row>
    <row r="113" spans="1:7" ht="18" customHeight="1" x14ac:dyDescent="0.25">
      <c r="A113" s="9"/>
      <c r="B113" s="9"/>
      <c r="C113" s="9"/>
      <c r="D113" s="9"/>
      <c r="E113" s="9"/>
      <c r="F113" s="9"/>
      <c r="G113" s="9"/>
    </row>
    <row r="114" spans="1:7" ht="18" customHeight="1" x14ac:dyDescent="0.25">
      <c r="A114" s="9"/>
      <c r="B114" s="9"/>
      <c r="C114" s="9"/>
      <c r="D114" s="9"/>
      <c r="E114" s="9"/>
      <c r="F114" s="9"/>
      <c r="G114" s="9"/>
    </row>
    <row r="115" spans="1:7" ht="18" customHeight="1" x14ac:dyDescent="0.25">
      <c r="A115" s="9"/>
      <c r="B115" s="9"/>
      <c r="C115" s="9"/>
      <c r="D115" s="9"/>
      <c r="E115" s="9"/>
      <c r="F115" s="9"/>
      <c r="G115" s="9"/>
    </row>
    <row r="116" spans="1:7" ht="18" customHeight="1" x14ac:dyDescent="0.25">
      <c r="A116" s="9"/>
      <c r="B116" s="9"/>
      <c r="C116" s="9"/>
      <c r="D116" s="9"/>
      <c r="E116" s="9"/>
      <c r="F116" s="9"/>
      <c r="G116" s="9"/>
    </row>
    <row r="117" spans="1:7" ht="18" customHeight="1" x14ac:dyDescent="0.25">
      <c r="A117" s="9"/>
      <c r="B117" s="9"/>
      <c r="C117" s="9"/>
      <c r="D117" s="9"/>
      <c r="E117" s="9"/>
      <c r="F117" s="9"/>
      <c r="G117" s="9"/>
    </row>
    <row r="118" spans="1:7" ht="18" customHeight="1" x14ac:dyDescent="0.25">
      <c r="A118" s="9"/>
      <c r="B118" s="9"/>
      <c r="C118" s="9"/>
      <c r="D118" s="9"/>
      <c r="E118" s="9"/>
      <c r="F118" s="9"/>
      <c r="G118" s="9"/>
    </row>
    <row r="119" spans="1:7" ht="18" customHeight="1" x14ac:dyDescent="0.25">
      <c r="A119" s="9"/>
      <c r="B119" s="9"/>
      <c r="C119" s="9"/>
      <c r="D119" s="9"/>
      <c r="E119" s="9"/>
      <c r="F119" s="9"/>
      <c r="G119" s="9"/>
    </row>
    <row r="120" spans="1:7" ht="18" customHeight="1" x14ac:dyDescent="0.25">
      <c r="A120" s="9"/>
      <c r="B120" s="9"/>
      <c r="C120" s="9"/>
      <c r="D120" s="9"/>
      <c r="E120" s="9"/>
      <c r="F120" s="9"/>
      <c r="G120" s="9"/>
    </row>
  </sheetData>
  <autoFilter ref="A3:G120" xr:uid="{00000000-0009-0000-0000-000002000000}"/>
  <mergeCells count="1">
    <mergeCell ref="A1:G1"/>
  </mergeCells>
  <pageMargins left="0.75" right="0.75" top="1" bottom="1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9"/>
  <sheetViews>
    <sheetView showGridLines="0" workbookViewId="0">
      <pane ySplit="2" topLeftCell="A3" activePane="bottomLeft" state="frozen"/>
      <selection pane="bottomLeft" activeCell="O23" sqref="O23"/>
    </sheetView>
  </sheetViews>
  <sheetFormatPr baseColWidth="10" defaultColWidth="8.85546875" defaultRowHeight="15" x14ac:dyDescent="0.25"/>
  <cols>
    <col min="1" max="1" width="10.28515625" customWidth="1"/>
    <col min="2" max="2" width="38.42578125" customWidth="1"/>
    <col min="3" max="3" width="10" customWidth="1"/>
    <col min="4" max="4" width="39.42578125" customWidth="1"/>
    <col min="5" max="5" width="18" customWidth="1"/>
    <col min="6" max="7" width="12" customWidth="1"/>
    <col min="8" max="8" width="10" style="25" customWidth="1"/>
    <col min="9" max="9" width="12" style="25" customWidth="1"/>
    <col min="10" max="10" width="18" style="25" customWidth="1"/>
    <col min="11" max="11" width="16" style="25" customWidth="1"/>
    <col min="12" max="12" width="18" customWidth="1"/>
  </cols>
  <sheetData>
    <row r="1" spans="1:12" ht="18.75" x14ac:dyDescent="0.3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9.6" customHeight="1" x14ac:dyDescent="0.25">
      <c r="A2" s="8" t="s">
        <v>92</v>
      </c>
      <c r="B2" s="8" t="s">
        <v>93</v>
      </c>
      <c r="C2" s="8" t="s">
        <v>62</v>
      </c>
      <c r="D2" s="8" t="s">
        <v>63</v>
      </c>
      <c r="E2" s="8" t="s">
        <v>94</v>
      </c>
      <c r="F2" s="8" t="s">
        <v>37</v>
      </c>
      <c r="G2" s="8" t="s">
        <v>42</v>
      </c>
      <c r="H2" s="28" t="s">
        <v>95</v>
      </c>
      <c r="I2" s="28" t="s">
        <v>96</v>
      </c>
      <c r="J2" s="28" t="s">
        <v>97</v>
      </c>
      <c r="K2" s="28" t="s">
        <v>98</v>
      </c>
      <c r="L2" s="8" t="s">
        <v>99</v>
      </c>
    </row>
    <row r="3" spans="1:12" ht="18" customHeight="1" x14ac:dyDescent="0.25">
      <c r="A3" s="9" t="s">
        <v>100</v>
      </c>
      <c r="B3" s="73" t="s">
        <v>704</v>
      </c>
      <c r="C3" s="9" t="s">
        <v>82</v>
      </c>
      <c r="D3" s="10" t="str">
        <f>IFERROR(INDEX(Kunder!$B$4:$B$200, MATCH($C3, Kunder!$A$4:$A$200, 0)),"")</f>
        <v>Hamar Familie</v>
      </c>
      <c r="E3" s="9" t="s">
        <v>43</v>
      </c>
      <c r="F3" s="11">
        <v>45860</v>
      </c>
      <c r="G3" s="11">
        <v>45868</v>
      </c>
      <c r="H3" s="33" t="s">
        <v>101</v>
      </c>
      <c r="I3" s="29">
        <v>50</v>
      </c>
      <c r="J3" s="30">
        <v>839</v>
      </c>
      <c r="K3" s="31">
        <v>0.11</v>
      </c>
      <c r="L3" s="9"/>
    </row>
    <row r="4" spans="1:12" ht="18" customHeight="1" x14ac:dyDescent="0.25">
      <c r="A4" s="9" t="s">
        <v>102</v>
      </c>
      <c r="B4" s="9" t="s">
        <v>103</v>
      </c>
      <c r="C4" s="9" t="s">
        <v>83</v>
      </c>
      <c r="D4" s="10" t="str">
        <f>IFERROR(INDEX(Kunder!$B$4:$B$200, MATCH($C4, Kunder!$A$4:$A$200, 0)),"")</f>
        <v>På Østlandet Byggforvaltning</v>
      </c>
      <c r="E4" s="9" t="s">
        <v>50</v>
      </c>
      <c r="F4" s="11">
        <v>45693</v>
      </c>
      <c r="G4" s="11">
        <v>45713</v>
      </c>
      <c r="H4" s="33" t="s">
        <v>101</v>
      </c>
      <c r="I4" s="29">
        <v>114.7</v>
      </c>
      <c r="J4" s="30">
        <v>1012</v>
      </c>
      <c r="K4" s="31">
        <v>0.12</v>
      </c>
      <c r="L4" s="9"/>
    </row>
    <row r="5" spans="1:12" ht="18" customHeight="1" x14ac:dyDescent="0.25">
      <c r="A5" s="9" t="s">
        <v>104</v>
      </c>
      <c r="B5" s="73" t="s">
        <v>703</v>
      </c>
      <c r="C5" s="9" t="s">
        <v>89</v>
      </c>
      <c r="D5" s="10" t="str">
        <f>IFERROR(INDEX(Kunder!$B$4:$B$200, MATCH($C5, Kunder!$A$4:$A$200, 0)),"")</f>
        <v>Norenga Hytteforening</v>
      </c>
      <c r="E5" s="9" t="s">
        <v>38</v>
      </c>
      <c r="F5" s="11">
        <v>45953</v>
      </c>
      <c r="G5" s="11">
        <v>45983</v>
      </c>
      <c r="H5" s="33" t="s">
        <v>101</v>
      </c>
      <c r="I5" s="29">
        <v>60.3</v>
      </c>
      <c r="J5" s="30">
        <v>955</v>
      </c>
      <c r="K5" s="31">
        <v>0.12</v>
      </c>
      <c r="L5" s="9"/>
    </row>
    <row r="6" spans="1:12" ht="18" customHeight="1" x14ac:dyDescent="0.25">
      <c r="A6" s="9" t="s">
        <v>105</v>
      </c>
      <c r="B6" s="9" t="s">
        <v>106</v>
      </c>
      <c r="C6" s="9" t="s">
        <v>87</v>
      </c>
      <c r="D6" s="10" t="str">
        <f>IFERROR(INDEX(Kunder!$B$4:$B$200, MATCH($C6, Kunder!$A$4:$A$200, 0)),"")</f>
        <v>Handels bedriften Innlandet</v>
      </c>
      <c r="E6" s="9" t="s">
        <v>38</v>
      </c>
      <c r="F6" s="11">
        <v>45950</v>
      </c>
      <c r="G6" s="11">
        <v>45974</v>
      </c>
      <c r="H6" s="33" t="s">
        <v>101</v>
      </c>
      <c r="I6" s="29">
        <v>56.8</v>
      </c>
      <c r="J6" s="30">
        <v>912</v>
      </c>
      <c r="K6" s="31">
        <v>0.19</v>
      </c>
      <c r="L6" s="9"/>
    </row>
    <row r="7" spans="1:12" ht="18" customHeight="1" x14ac:dyDescent="0.25">
      <c r="A7" s="9" t="s">
        <v>107</v>
      </c>
      <c r="B7" s="9" t="s">
        <v>679</v>
      </c>
      <c r="C7" s="9" t="s">
        <v>72</v>
      </c>
      <c r="D7" s="10" t="str">
        <f>IFERROR(INDEX(Kunder!$B$4:$B$200, MATCH($C7, Kunder!$A$4:$A$200, 0)),"")</f>
        <v>Berge &amp; Sønn</v>
      </c>
      <c r="E7" s="9" t="s">
        <v>53</v>
      </c>
      <c r="F7" s="11">
        <v>45690</v>
      </c>
      <c r="G7" s="11">
        <v>45698</v>
      </c>
      <c r="H7" s="33" t="s">
        <v>101</v>
      </c>
      <c r="I7" s="29">
        <v>40.700000000000003</v>
      </c>
      <c r="J7" s="30">
        <v>903</v>
      </c>
      <c r="K7" s="31">
        <v>0.22</v>
      </c>
      <c r="L7" s="9"/>
    </row>
    <row r="8" spans="1:12" ht="18" customHeight="1" x14ac:dyDescent="0.25">
      <c r="A8" s="9" t="s">
        <v>108</v>
      </c>
      <c r="B8" s="73" t="s">
        <v>706</v>
      </c>
      <c r="C8" s="9" t="s">
        <v>85</v>
      </c>
      <c r="D8" s="10" t="str">
        <f>IFERROR(INDEX(Kunder!$B$4:$B$200, MATCH($C8, Kunder!$A$4:$A$200, 0)),"")</f>
        <v>Stedet Sameie</v>
      </c>
      <c r="E8" s="9" t="s">
        <v>46</v>
      </c>
      <c r="F8" s="11">
        <v>45811</v>
      </c>
      <c r="G8" s="11">
        <v>45831</v>
      </c>
      <c r="H8" s="33" t="s">
        <v>101</v>
      </c>
      <c r="I8" s="29">
        <v>72.2</v>
      </c>
      <c r="J8" s="30">
        <v>877</v>
      </c>
      <c r="K8" s="31">
        <v>0.19</v>
      </c>
      <c r="L8" s="9"/>
    </row>
    <row r="9" spans="1:12" ht="18" customHeight="1" x14ac:dyDescent="0.25">
      <c r="A9" s="9" t="s">
        <v>109</v>
      </c>
      <c r="B9" s="73" t="s">
        <v>705</v>
      </c>
      <c r="C9" s="9" t="s">
        <v>82</v>
      </c>
      <c r="D9" s="10" t="str">
        <f>IFERROR(INDEX(Kunder!$B$4:$B$200, MATCH($C9, Kunder!$A$4:$A$200, 0)),"")</f>
        <v>Hamar Familie</v>
      </c>
      <c r="E9" s="9" t="s">
        <v>58</v>
      </c>
      <c r="F9" s="11">
        <v>45887</v>
      </c>
      <c r="G9" s="11">
        <v>45910</v>
      </c>
      <c r="H9" s="33" t="s">
        <v>101</v>
      </c>
      <c r="I9" s="29">
        <v>90.7</v>
      </c>
      <c r="J9" s="30">
        <v>921</v>
      </c>
      <c r="K9" s="31">
        <v>0.12</v>
      </c>
      <c r="L9" s="9"/>
    </row>
    <row r="10" spans="1:12" ht="18" customHeight="1" x14ac:dyDescent="0.25">
      <c r="A10" s="9" t="s">
        <v>110</v>
      </c>
      <c r="B10" s="9" t="s">
        <v>111</v>
      </c>
      <c r="C10" s="9" t="s">
        <v>83</v>
      </c>
      <c r="D10" s="10" t="str">
        <f>IFERROR(INDEX(Kunder!$B$4:$B$200, MATCH($C10, Kunder!$A$4:$A$200, 0)),"")</f>
        <v>På Østlandet Byggforvaltning</v>
      </c>
      <c r="E10" s="9" t="s">
        <v>38</v>
      </c>
      <c r="F10" s="11">
        <v>45697</v>
      </c>
      <c r="G10" s="11">
        <v>45737</v>
      </c>
      <c r="H10" s="33" t="s">
        <v>101</v>
      </c>
      <c r="I10" s="29">
        <v>62.9</v>
      </c>
      <c r="J10" s="30">
        <v>932</v>
      </c>
      <c r="K10" s="31">
        <v>0.2</v>
      </c>
      <c r="L10" s="9"/>
    </row>
    <row r="11" spans="1:12" ht="18" customHeight="1" x14ac:dyDescent="0.25">
      <c r="A11" s="9" t="s">
        <v>112</v>
      </c>
      <c r="B11" s="73" t="s">
        <v>702</v>
      </c>
      <c r="C11" s="9" t="s">
        <v>89</v>
      </c>
      <c r="D11" s="10" t="str">
        <f>IFERROR(INDEX(Kunder!$B$4:$B$200, MATCH($C11, Kunder!$A$4:$A$200, 0)),"")</f>
        <v>Norenga Hytteforening</v>
      </c>
      <c r="E11" s="9" t="s">
        <v>50</v>
      </c>
      <c r="F11" s="11">
        <v>45693</v>
      </c>
      <c r="G11" s="11">
        <v>45703</v>
      </c>
      <c r="H11" s="33" t="s">
        <v>101</v>
      </c>
      <c r="I11" s="29">
        <v>129</v>
      </c>
      <c r="J11" s="30">
        <v>996</v>
      </c>
      <c r="K11" s="31">
        <v>0.11</v>
      </c>
      <c r="L11" s="9"/>
    </row>
    <row r="12" spans="1:12" ht="18" customHeight="1" x14ac:dyDescent="0.25">
      <c r="A12" s="9" t="s">
        <v>113</v>
      </c>
      <c r="B12" s="73" t="s">
        <v>701</v>
      </c>
      <c r="C12" s="9" t="s">
        <v>89</v>
      </c>
      <c r="D12" s="10" t="str">
        <f>IFERROR(INDEX(Kunder!$B$4:$B$200, MATCH($C12, Kunder!$A$4:$A$200, 0)),"")</f>
        <v>Norenga Hytteforening</v>
      </c>
      <c r="E12" s="9" t="s">
        <v>58</v>
      </c>
      <c r="F12" s="11">
        <v>45886</v>
      </c>
      <c r="G12" s="11">
        <v>45909</v>
      </c>
      <c r="H12" s="33" t="s">
        <v>101</v>
      </c>
      <c r="I12" s="29">
        <v>84.2</v>
      </c>
      <c r="J12" s="30">
        <v>906</v>
      </c>
      <c r="K12" s="31">
        <v>0.24</v>
      </c>
      <c r="L12" s="9"/>
    </row>
    <row r="13" spans="1:12" ht="18" customHeight="1" x14ac:dyDescent="0.25">
      <c r="A13" s="9" t="s">
        <v>114</v>
      </c>
      <c r="B13" s="73" t="s">
        <v>700</v>
      </c>
      <c r="C13" s="9" t="s">
        <v>85</v>
      </c>
      <c r="D13" s="10" t="str">
        <f>IFERROR(INDEX(Kunder!$B$4:$B$200, MATCH($C13, Kunder!$A$4:$A$200, 0)),"")</f>
        <v>Stedet Sameie</v>
      </c>
      <c r="E13" s="9" t="s">
        <v>38</v>
      </c>
      <c r="F13" s="11">
        <v>45769</v>
      </c>
      <c r="G13" s="11">
        <v>45792</v>
      </c>
      <c r="H13" s="33" t="s">
        <v>101</v>
      </c>
      <c r="I13" s="29">
        <v>55.2</v>
      </c>
      <c r="J13" s="30">
        <v>940</v>
      </c>
      <c r="K13" s="31">
        <v>0.23</v>
      </c>
      <c r="L13" s="9"/>
    </row>
    <row r="14" spans="1:12" ht="18" customHeight="1" x14ac:dyDescent="0.25">
      <c r="A14" s="9" t="s">
        <v>115</v>
      </c>
      <c r="B14" s="73" t="s">
        <v>699</v>
      </c>
      <c r="C14" s="9" t="s">
        <v>85</v>
      </c>
      <c r="D14" s="10" t="str">
        <f>IFERROR(INDEX(Kunder!$B$4:$B$200, MATCH($C14, Kunder!$A$4:$A$200, 0)),"")</f>
        <v>Stedet Sameie</v>
      </c>
      <c r="E14" s="9" t="s">
        <v>50</v>
      </c>
      <c r="F14" s="11">
        <v>45939</v>
      </c>
      <c r="G14" s="11">
        <v>45961</v>
      </c>
      <c r="H14" s="33" t="s">
        <v>101</v>
      </c>
      <c r="I14" s="29">
        <v>120.5</v>
      </c>
      <c r="J14" s="30">
        <v>1016</v>
      </c>
      <c r="K14" s="31">
        <v>0.14000000000000001</v>
      </c>
      <c r="L14" s="9"/>
    </row>
    <row r="15" spans="1:12" ht="18" customHeight="1" x14ac:dyDescent="0.25">
      <c r="A15" s="9" t="s">
        <v>116</v>
      </c>
      <c r="B15" s="73" t="s">
        <v>698</v>
      </c>
      <c r="C15" s="9" t="s">
        <v>82</v>
      </c>
      <c r="D15" s="10" t="str">
        <f>IFERROR(INDEX(Kunder!$B$4:$B$200, MATCH($C15, Kunder!$A$4:$A$200, 0)),"")</f>
        <v>Hamar Familie</v>
      </c>
      <c r="E15" s="9" t="s">
        <v>58</v>
      </c>
      <c r="F15" s="11">
        <v>45852</v>
      </c>
      <c r="G15" s="11">
        <v>45871</v>
      </c>
      <c r="H15" s="33" t="s">
        <v>101</v>
      </c>
      <c r="I15" s="29">
        <v>83.8</v>
      </c>
      <c r="J15" s="30">
        <v>895</v>
      </c>
      <c r="K15" s="31">
        <v>0.14000000000000001</v>
      </c>
      <c r="L15" s="9"/>
    </row>
    <row r="16" spans="1:12" ht="18" customHeight="1" x14ac:dyDescent="0.25">
      <c r="A16" s="9" t="s">
        <v>117</v>
      </c>
      <c r="B16" s="73" t="s">
        <v>697</v>
      </c>
      <c r="C16" s="9" t="s">
        <v>80</v>
      </c>
      <c r="D16" s="10" t="str">
        <f>IFERROR(INDEX(Kunder!$B$4:$B$200, MATCH($C16, Kunder!$A$4:$A$200, 0)),"")</f>
        <v>Byggeren Entreprenør</v>
      </c>
      <c r="E16" s="9" t="s">
        <v>46</v>
      </c>
      <c r="F16" s="11">
        <v>45660</v>
      </c>
      <c r="G16" s="11">
        <v>45674</v>
      </c>
      <c r="H16" s="33" t="s">
        <v>101</v>
      </c>
      <c r="I16" s="29">
        <v>75.099999999999994</v>
      </c>
      <c r="J16" s="30">
        <v>906</v>
      </c>
      <c r="K16" s="31">
        <v>0.24</v>
      </c>
      <c r="L16" s="9"/>
    </row>
    <row r="17" spans="1:12" ht="18" customHeight="1" x14ac:dyDescent="0.25">
      <c r="A17" s="9" t="s">
        <v>118</v>
      </c>
      <c r="B17" s="9" t="s">
        <v>119</v>
      </c>
      <c r="C17" s="9" t="s">
        <v>87</v>
      </c>
      <c r="D17" s="10" t="str">
        <f>IFERROR(INDEX(Kunder!$B$4:$B$200, MATCH($C17, Kunder!$A$4:$A$200, 0)),"")</f>
        <v>Handels bedriften Innlandet</v>
      </c>
      <c r="E17" s="9" t="s">
        <v>53</v>
      </c>
      <c r="F17" s="11">
        <v>45685</v>
      </c>
      <c r="G17" s="11">
        <v>45719</v>
      </c>
      <c r="H17" s="33" t="s">
        <v>101</v>
      </c>
      <c r="I17" s="29">
        <v>39.9</v>
      </c>
      <c r="J17" s="30">
        <v>934</v>
      </c>
      <c r="K17" s="31">
        <v>0.22</v>
      </c>
      <c r="L17" s="9"/>
    </row>
    <row r="18" spans="1:12" ht="18" customHeight="1" x14ac:dyDescent="0.25">
      <c r="A18" s="9" t="s">
        <v>120</v>
      </c>
      <c r="B18" s="9" t="s">
        <v>121</v>
      </c>
      <c r="C18" s="9" t="s">
        <v>83</v>
      </c>
      <c r="D18" s="10" t="str">
        <f>IFERROR(INDEX(Kunder!$B$4:$B$200, MATCH($C18, Kunder!$A$4:$A$200, 0)),"")</f>
        <v>På Østlandet Byggforvaltning</v>
      </c>
      <c r="E18" s="9" t="s">
        <v>50</v>
      </c>
      <c r="F18" s="11">
        <v>45711</v>
      </c>
      <c r="G18" s="11">
        <v>45746</v>
      </c>
      <c r="H18" s="33" t="s">
        <v>101</v>
      </c>
      <c r="I18" s="29">
        <v>112.9</v>
      </c>
      <c r="J18" s="30">
        <v>938</v>
      </c>
      <c r="K18" s="31">
        <v>0.13</v>
      </c>
      <c r="L18" s="9"/>
    </row>
    <row r="19" spans="1:12" ht="18" customHeight="1" x14ac:dyDescent="0.25">
      <c r="A19" s="9" t="s">
        <v>122</v>
      </c>
      <c r="B19" s="73" t="s">
        <v>694</v>
      </c>
      <c r="C19" s="9" t="s">
        <v>82</v>
      </c>
      <c r="D19" s="10" t="str">
        <f>IFERROR(INDEX(Kunder!$B$4:$B$200, MATCH($C19, Kunder!$A$4:$A$200, 0)),"")</f>
        <v>Hamar Familie</v>
      </c>
      <c r="E19" s="9" t="s">
        <v>53</v>
      </c>
      <c r="F19" s="11">
        <v>45684</v>
      </c>
      <c r="G19" s="11">
        <v>45695</v>
      </c>
      <c r="H19" s="33" t="s">
        <v>101</v>
      </c>
      <c r="I19" s="29">
        <v>36.299999999999997</v>
      </c>
      <c r="J19" s="30">
        <v>864</v>
      </c>
      <c r="K19" s="31">
        <v>0.15</v>
      </c>
      <c r="L19" s="9"/>
    </row>
    <row r="20" spans="1:12" ht="18" customHeight="1" x14ac:dyDescent="0.25">
      <c r="A20" s="9" t="s">
        <v>123</v>
      </c>
      <c r="B20" s="9" t="s">
        <v>124</v>
      </c>
      <c r="C20" s="9" t="s">
        <v>77</v>
      </c>
      <c r="D20" s="10" t="str">
        <f>IFERROR(INDEX(Kunder!$B$4:$B$200, MATCH($C20, Kunder!$A$4:$A$200, 0)),"")</f>
        <v>Gamle Stranden Barnehage</v>
      </c>
      <c r="E20" s="9" t="s">
        <v>53</v>
      </c>
      <c r="F20" s="11">
        <v>45850</v>
      </c>
      <c r="G20" s="11">
        <v>45864</v>
      </c>
      <c r="H20" s="33" t="s">
        <v>101</v>
      </c>
      <c r="I20" s="29">
        <v>37.200000000000003</v>
      </c>
      <c r="J20" s="30">
        <v>909</v>
      </c>
      <c r="K20" s="31">
        <v>0.17</v>
      </c>
      <c r="L20" s="9"/>
    </row>
    <row r="21" spans="1:12" ht="18" customHeight="1" x14ac:dyDescent="0.25">
      <c r="A21" s="9" t="s">
        <v>125</v>
      </c>
      <c r="B21" s="73" t="s">
        <v>695</v>
      </c>
      <c r="C21" s="9" t="s">
        <v>85</v>
      </c>
      <c r="D21" s="10" t="str">
        <f>IFERROR(INDEX(Kunder!$B$4:$B$200, MATCH($C21, Kunder!$A$4:$A$200, 0)),"")</f>
        <v>Stedet Sameie</v>
      </c>
      <c r="E21" s="9" t="s">
        <v>50</v>
      </c>
      <c r="F21" s="11">
        <v>45903</v>
      </c>
      <c r="G21" s="11">
        <v>45938</v>
      </c>
      <c r="H21" s="33" t="s">
        <v>101</v>
      </c>
      <c r="I21" s="29">
        <v>122.4</v>
      </c>
      <c r="J21" s="30">
        <v>1004</v>
      </c>
      <c r="K21" s="31">
        <v>0.21</v>
      </c>
      <c r="L21" s="9"/>
    </row>
    <row r="22" spans="1:12" ht="18" customHeight="1" x14ac:dyDescent="0.25">
      <c r="A22" s="9" t="s">
        <v>126</v>
      </c>
      <c r="B22" s="73" t="s">
        <v>696</v>
      </c>
      <c r="C22" s="9" t="s">
        <v>75</v>
      </c>
      <c r="D22" s="10" t="str">
        <f>IFERROR(INDEX(Kunder!$B$4:$B$200, MATCH($C22, Kunder!$A$4:$A$200, 0)),"")</f>
        <v>Ved vannet Borettslag</v>
      </c>
      <c r="E22" s="9" t="s">
        <v>53</v>
      </c>
      <c r="F22" s="11">
        <v>45669</v>
      </c>
      <c r="G22" s="11">
        <v>45687</v>
      </c>
      <c r="H22" s="33" t="s">
        <v>101</v>
      </c>
      <c r="I22" s="29">
        <v>36.299999999999997</v>
      </c>
      <c r="J22" s="30">
        <v>868</v>
      </c>
      <c r="K22" s="31">
        <v>0.18</v>
      </c>
      <c r="L22" s="9"/>
    </row>
    <row r="23" spans="1:12" ht="18" customHeight="1" x14ac:dyDescent="0.25">
      <c r="A23" s="9"/>
      <c r="B23" s="9"/>
      <c r="C23" s="9"/>
      <c r="D23" s="10" t="str">
        <f>IFERROR(INDEX(Kunder!$B$4:$B$200, MATCH($C23, Kunder!$A$4:$A$200, 0)),"")</f>
        <v/>
      </c>
      <c r="E23" s="9"/>
      <c r="F23" s="11"/>
      <c r="G23" s="11"/>
      <c r="H23" s="33"/>
      <c r="I23" s="29"/>
      <c r="J23" s="30"/>
      <c r="K23" s="31"/>
      <c r="L23" s="9"/>
    </row>
    <row r="24" spans="1:12" ht="18" customHeight="1" x14ac:dyDescent="0.25">
      <c r="A24" s="9"/>
      <c r="B24" s="9"/>
      <c r="C24" s="9"/>
      <c r="D24" s="10" t="str">
        <f>IFERROR(INDEX(Kunder!$B$4:$B$200, MATCH($C24, Kunder!$A$4:$A$200, 0)),"")</f>
        <v/>
      </c>
      <c r="E24" s="9"/>
      <c r="F24" s="11"/>
      <c r="G24" s="11"/>
      <c r="H24" s="33"/>
      <c r="I24" s="29"/>
      <c r="J24" s="30"/>
      <c r="K24" s="31"/>
      <c r="L24" s="9"/>
    </row>
    <row r="25" spans="1:12" ht="18" customHeight="1" x14ac:dyDescent="0.25">
      <c r="A25" s="9"/>
      <c r="B25" s="9"/>
      <c r="C25" s="9"/>
      <c r="D25" s="10" t="str">
        <f>IFERROR(INDEX(Kunder!$B$4:$B$200, MATCH($C25, Kunder!$A$4:$A$200, 0)),"")</f>
        <v/>
      </c>
      <c r="E25" s="9"/>
      <c r="F25" s="11"/>
      <c r="G25" s="11"/>
      <c r="H25" s="33"/>
      <c r="I25" s="29"/>
      <c r="J25" s="30"/>
      <c r="K25" s="31"/>
      <c r="L25" s="9"/>
    </row>
    <row r="26" spans="1:12" ht="18" customHeight="1" x14ac:dyDescent="0.25">
      <c r="A26" s="9"/>
      <c r="B26" s="9"/>
      <c r="C26" s="9"/>
      <c r="D26" s="10" t="str">
        <f>IFERROR(INDEX(Kunder!$B$4:$B$200, MATCH($C26, Kunder!$A$4:$A$200, 0)),"")</f>
        <v/>
      </c>
      <c r="E26" s="9"/>
      <c r="F26" s="11"/>
      <c r="G26" s="11"/>
      <c r="H26" s="33"/>
      <c r="I26" s="29"/>
      <c r="J26" s="30"/>
      <c r="K26" s="31"/>
      <c r="L26" s="9"/>
    </row>
    <row r="27" spans="1:12" ht="18" customHeight="1" x14ac:dyDescent="0.25">
      <c r="A27" s="9"/>
      <c r="B27" s="9"/>
      <c r="C27" s="9"/>
      <c r="D27" s="10" t="str">
        <f>IFERROR(INDEX(Kunder!$B$4:$B$200, MATCH($C27, Kunder!$A$4:$A$200, 0)),"")</f>
        <v/>
      </c>
      <c r="E27" s="9"/>
      <c r="F27" s="11"/>
      <c r="G27" s="11"/>
      <c r="H27" s="33"/>
      <c r="I27" s="29"/>
      <c r="J27" s="30"/>
      <c r="K27" s="31"/>
      <c r="L27" s="9"/>
    </row>
    <row r="28" spans="1:12" ht="18" customHeight="1" x14ac:dyDescent="0.25">
      <c r="A28" s="9"/>
      <c r="B28" s="9"/>
      <c r="C28" s="9"/>
      <c r="D28" s="10" t="str">
        <f>IFERROR(INDEX(Kunder!$B$4:$B$200, MATCH($C28, Kunder!$A$4:$A$200, 0)),"")</f>
        <v/>
      </c>
      <c r="E28" s="9"/>
      <c r="F28" s="11"/>
      <c r="G28" s="11"/>
      <c r="H28" s="33"/>
      <c r="I28" s="29"/>
      <c r="J28" s="30"/>
      <c r="K28" s="31"/>
      <c r="L28" s="9"/>
    </row>
    <row r="29" spans="1:12" ht="18" customHeight="1" x14ac:dyDescent="0.25">
      <c r="A29" s="9"/>
      <c r="B29" s="9"/>
      <c r="C29" s="9"/>
      <c r="D29" s="10" t="str">
        <f>IFERROR(INDEX(Kunder!$B$4:$B$200, MATCH($C29, Kunder!$A$4:$A$200, 0)),"")</f>
        <v/>
      </c>
      <c r="E29" s="9"/>
      <c r="F29" s="11"/>
      <c r="G29" s="11"/>
      <c r="H29" s="33"/>
      <c r="I29" s="29"/>
      <c r="J29" s="30"/>
      <c r="K29" s="31"/>
      <c r="L29" s="9"/>
    </row>
    <row r="30" spans="1:12" ht="18" customHeight="1" x14ac:dyDescent="0.25">
      <c r="A30" s="9"/>
      <c r="B30" s="9"/>
      <c r="C30" s="9"/>
      <c r="D30" s="10" t="str">
        <f>IFERROR(INDEX(Kunder!$B$4:$B$200, MATCH($C30, Kunder!$A$4:$A$200, 0)),"")</f>
        <v/>
      </c>
      <c r="E30" s="9"/>
      <c r="F30" s="11"/>
      <c r="G30" s="11"/>
      <c r="H30" s="33"/>
      <c r="I30" s="29"/>
      <c r="J30" s="30"/>
      <c r="K30" s="31"/>
      <c r="L30" s="9"/>
    </row>
    <row r="31" spans="1:12" ht="18" customHeight="1" x14ac:dyDescent="0.25">
      <c r="A31" s="9"/>
      <c r="B31" s="9"/>
      <c r="C31" s="9"/>
      <c r="D31" s="10" t="str">
        <f>IFERROR(INDEX(Kunder!$B$4:$B$200, MATCH($C31, Kunder!$A$4:$A$200, 0)),"")</f>
        <v/>
      </c>
      <c r="E31" s="9"/>
      <c r="F31" s="11"/>
      <c r="G31" s="11"/>
      <c r="H31" s="33"/>
      <c r="I31" s="29"/>
      <c r="J31" s="30"/>
      <c r="K31" s="31"/>
      <c r="L31" s="9"/>
    </row>
    <row r="32" spans="1:12" ht="18" customHeight="1" x14ac:dyDescent="0.25">
      <c r="A32" s="9"/>
      <c r="B32" s="9"/>
      <c r="C32" s="9"/>
      <c r="D32" s="10" t="str">
        <f>IFERROR(INDEX(Kunder!$B$4:$B$200, MATCH($C32, Kunder!$A$4:$A$200, 0)),"")</f>
        <v/>
      </c>
      <c r="E32" s="9"/>
      <c r="F32" s="11"/>
      <c r="G32" s="11"/>
      <c r="H32" s="33"/>
      <c r="I32" s="29"/>
      <c r="J32" s="30"/>
      <c r="K32" s="31"/>
      <c r="L32" s="9"/>
    </row>
    <row r="33" spans="1:12" ht="18" customHeight="1" x14ac:dyDescent="0.25">
      <c r="A33" s="9"/>
      <c r="B33" s="9"/>
      <c r="C33" s="9"/>
      <c r="D33" s="10" t="str">
        <f>IFERROR(INDEX(Kunder!$B$4:$B$200, MATCH($C33, Kunder!$A$4:$A$200, 0)),"")</f>
        <v/>
      </c>
      <c r="E33" s="9"/>
      <c r="F33" s="11"/>
      <c r="G33" s="11"/>
      <c r="H33" s="33"/>
      <c r="I33" s="29"/>
      <c r="J33" s="30"/>
      <c r="K33" s="31"/>
      <c r="L33" s="9"/>
    </row>
    <row r="34" spans="1:12" ht="18" customHeight="1" x14ac:dyDescent="0.25">
      <c r="A34" s="9"/>
      <c r="B34" s="9"/>
      <c r="C34" s="9"/>
      <c r="D34" s="10" t="str">
        <f>IFERROR(INDEX(Kunder!$B$4:$B$200, MATCH($C34, Kunder!$A$4:$A$200, 0)),"")</f>
        <v/>
      </c>
      <c r="E34" s="9"/>
      <c r="F34" s="11"/>
      <c r="G34" s="11"/>
      <c r="H34" s="33"/>
      <c r="I34" s="29"/>
      <c r="J34" s="30"/>
      <c r="K34" s="31"/>
      <c r="L34" s="9"/>
    </row>
    <row r="35" spans="1:12" ht="18" customHeight="1" x14ac:dyDescent="0.25">
      <c r="A35" s="9"/>
      <c r="B35" s="9"/>
      <c r="C35" s="9"/>
      <c r="D35" s="10" t="str">
        <f>IFERROR(INDEX(Kunder!$B$4:$B$200, MATCH($C35, Kunder!$A$4:$A$200, 0)),"")</f>
        <v/>
      </c>
      <c r="E35" s="9"/>
      <c r="F35" s="11"/>
      <c r="G35" s="11"/>
      <c r="H35" s="33"/>
      <c r="I35" s="29"/>
      <c r="J35" s="30"/>
      <c r="K35" s="31"/>
      <c r="L35" s="9"/>
    </row>
    <row r="36" spans="1:12" ht="18" customHeight="1" x14ac:dyDescent="0.25">
      <c r="A36" s="9"/>
      <c r="B36" s="9"/>
      <c r="C36" s="9"/>
      <c r="D36" s="10" t="str">
        <f>IFERROR(INDEX(Kunder!$B$4:$B$200, MATCH($C36, Kunder!$A$4:$A$200, 0)),"")</f>
        <v/>
      </c>
      <c r="E36" s="9"/>
      <c r="F36" s="11"/>
      <c r="G36" s="11"/>
      <c r="H36" s="33"/>
      <c r="I36" s="29"/>
      <c r="J36" s="30"/>
      <c r="K36" s="31"/>
      <c r="L36" s="9"/>
    </row>
    <row r="37" spans="1:12" ht="18" customHeight="1" x14ac:dyDescent="0.25">
      <c r="A37" s="9"/>
      <c r="B37" s="9"/>
      <c r="C37" s="9"/>
      <c r="D37" s="10" t="str">
        <f>IFERROR(INDEX(Kunder!$B$4:$B$200, MATCH($C37, Kunder!$A$4:$A$200, 0)),"")</f>
        <v/>
      </c>
      <c r="E37" s="9"/>
      <c r="F37" s="11"/>
      <c r="G37" s="11"/>
      <c r="H37" s="33"/>
      <c r="I37" s="29"/>
      <c r="J37" s="30"/>
      <c r="K37" s="31"/>
      <c r="L37" s="9"/>
    </row>
    <row r="38" spans="1:12" ht="18" customHeight="1" x14ac:dyDescent="0.25">
      <c r="A38" s="9"/>
      <c r="B38" s="9"/>
      <c r="C38" s="9"/>
      <c r="D38" s="10" t="str">
        <f>IFERROR(INDEX(Kunder!$B$4:$B$200, MATCH($C38, Kunder!$A$4:$A$200, 0)),"")</f>
        <v/>
      </c>
      <c r="E38" s="9"/>
      <c r="F38" s="11"/>
      <c r="G38" s="11"/>
      <c r="H38" s="33"/>
      <c r="I38" s="29"/>
      <c r="J38" s="30"/>
      <c r="K38" s="31"/>
      <c r="L38" s="9"/>
    </row>
    <row r="39" spans="1:12" ht="18" customHeight="1" x14ac:dyDescent="0.25">
      <c r="A39" s="9"/>
      <c r="B39" s="9"/>
      <c r="C39" s="9"/>
      <c r="D39" s="10" t="str">
        <f>IFERROR(INDEX(Kunder!$B$4:$B$200, MATCH($C39, Kunder!$A$4:$A$200, 0)),"")</f>
        <v/>
      </c>
      <c r="E39" s="9"/>
      <c r="F39" s="11"/>
      <c r="G39" s="11"/>
      <c r="H39" s="33"/>
      <c r="I39" s="29"/>
      <c r="J39" s="30"/>
      <c r="K39" s="31"/>
      <c r="L39" s="9"/>
    </row>
    <row r="40" spans="1:12" ht="18" customHeight="1" x14ac:dyDescent="0.25">
      <c r="A40" s="9"/>
      <c r="B40" s="9"/>
      <c r="C40" s="9"/>
      <c r="D40" s="10" t="str">
        <f>IFERROR(INDEX(Kunder!$B$4:$B$200, MATCH($C40, Kunder!$A$4:$A$200, 0)),"")</f>
        <v/>
      </c>
      <c r="E40" s="9"/>
      <c r="F40" s="11"/>
      <c r="G40" s="11"/>
      <c r="H40" s="33"/>
      <c r="I40" s="29"/>
      <c r="J40" s="30"/>
      <c r="K40" s="31"/>
      <c r="L40" s="9"/>
    </row>
    <row r="41" spans="1:12" ht="18" customHeight="1" x14ac:dyDescent="0.25">
      <c r="A41" s="9"/>
      <c r="B41" s="9"/>
      <c r="C41" s="9"/>
      <c r="D41" s="10" t="str">
        <f>IFERROR(INDEX(Kunder!$B$4:$B$200, MATCH($C41, Kunder!$A$4:$A$200, 0)),"")</f>
        <v/>
      </c>
      <c r="E41" s="9"/>
      <c r="F41" s="11"/>
      <c r="G41" s="11"/>
      <c r="H41" s="33"/>
      <c r="I41" s="29"/>
      <c r="J41" s="30"/>
      <c r="K41" s="31"/>
      <c r="L41" s="9"/>
    </row>
    <row r="42" spans="1:12" ht="18" customHeight="1" x14ac:dyDescent="0.25">
      <c r="A42" s="9"/>
      <c r="B42" s="9"/>
      <c r="C42" s="9"/>
      <c r="D42" s="10" t="str">
        <f>IFERROR(INDEX(Kunder!$B$4:$B$200, MATCH($C42, Kunder!$A$4:$A$200, 0)),"")</f>
        <v/>
      </c>
      <c r="E42" s="9"/>
      <c r="F42" s="11"/>
      <c r="G42" s="11"/>
      <c r="H42" s="33"/>
      <c r="I42" s="29"/>
      <c r="J42" s="30"/>
      <c r="K42" s="31"/>
      <c r="L42" s="9"/>
    </row>
    <row r="43" spans="1:12" ht="18" customHeight="1" x14ac:dyDescent="0.25">
      <c r="A43" s="9"/>
      <c r="B43" s="9"/>
      <c r="C43" s="9"/>
      <c r="D43" s="10" t="str">
        <f>IFERROR(INDEX(Kunder!$B$4:$B$200, MATCH($C43, Kunder!$A$4:$A$200, 0)),"")</f>
        <v/>
      </c>
      <c r="E43" s="9"/>
      <c r="F43" s="11"/>
      <c r="G43" s="11"/>
      <c r="H43" s="33"/>
      <c r="I43" s="29"/>
      <c r="J43" s="30"/>
      <c r="K43" s="31"/>
      <c r="L43" s="9"/>
    </row>
    <row r="44" spans="1:12" ht="18" customHeight="1" x14ac:dyDescent="0.25">
      <c r="A44" s="9"/>
      <c r="B44" s="9"/>
      <c r="C44" s="9"/>
      <c r="D44" s="10" t="str">
        <f>IFERROR(INDEX(Kunder!$B$4:$B$200, MATCH($C44, Kunder!$A$4:$A$200, 0)),"")</f>
        <v/>
      </c>
      <c r="E44" s="9"/>
      <c r="F44" s="11"/>
      <c r="G44" s="11"/>
      <c r="H44" s="33"/>
      <c r="I44" s="29"/>
      <c r="J44" s="30"/>
      <c r="K44" s="31"/>
      <c r="L44" s="9"/>
    </row>
    <row r="45" spans="1:12" ht="18" customHeight="1" x14ac:dyDescent="0.25">
      <c r="A45" s="9"/>
      <c r="B45" s="9"/>
      <c r="C45" s="9"/>
      <c r="D45" s="10" t="str">
        <f>IFERROR(INDEX(Kunder!$B$4:$B$200, MATCH($C45, Kunder!$A$4:$A$200, 0)),"")</f>
        <v/>
      </c>
      <c r="E45" s="9"/>
      <c r="F45" s="11"/>
      <c r="G45" s="11"/>
      <c r="H45" s="33"/>
      <c r="I45" s="29"/>
      <c r="J45" s="30"/>
      <c r="K45" s="31"/>
      <c r="L45" s="9"/>
    </row>
    <row r="46" spans="1:12" ht="18" customHeight="1" x14ac:dyDescent="0.25">
      <c r="A46" s="9"/>
      <c r="B46" s="9"/>
      <c r="C46" s="9"/>
      <c r="D46" s="10" t="str">
        <f>IFERROR(INDEX(Kunder!$B$4:$B$200, MATCH($C46, Kunder!$A$4:$A$200, 0)),"")</f>
        <v/>
      </c>
      <c r="E46" s="9"/>
      <c r="F46" s="11"/>
      <c r="G46" s="11"/>
      <c r="H46" s="33"/>
      <c r="I46" s="29"/>
      <c r="J46" s="30"/>
      <c r="K46" s="31"/>
      <c r="L46" s="9"/>
    </row>
    <row r="47" spans="1:12" ht="18" customHeight="1" x14ac:dyDescent="0.25">
      <c r="A47" s="9"/>
      <c r="B47" s="9"/>
      <c r="C47" s="9"/>
      <c r="D47" s="10" t="str">
        <f>IFERROR(INDEX(Kunder!$B$4:$B$200, MATCH($C47, Kunder!$A$4:$A$200, 0)),"")</f>
        <v/>
      </c>
      <c r="E47" s="9"/>
      <c r="F47" s="11"/>
      <c r="G47" s="11"/>
      <c r="H47" s="33"/>
      <c r="I47" s="29"/>
      <c r="J47" s="30"/>
      <c r="K47" s="31"/>
      <c r="L47" s="9"/>
    </row>
    <row r="48" spans="1:12" ht="18" customHeight="1" x14ac:dyDescent="0.25">
      <c r="A48" s="9"/>
      <c r="B48" s="9"/>
      <c r="C48" s="9"/>
      <c r="D48" s="10" t="str">
        <f>IFERROR(INDEX(Kunder!$B$4:$B$200, MATCH($C48, Kunder!$A$4:$A$200, 0)),"")</f>
        <v/>
      </c>
      <c r="E48" s="9"/>
      <c r="F48" s="11"/>
      <c r="G48" s="11"/>
      <c r="H48" s="33"/>
      <c r="I48" s="29"/>
      <c r="J48" s="30"/>
      <c r="K48" s="31"/>
      <c r="L48" s="9"/>
    </row>
    <row r="49" spans="1:12" ht="18" customHeight="1" x14ac:dyDescent="0.25">
      <c r="A49" s="9"/>
      <c r="B49" s="9"/>
      <c r="C49" s="9"/>
      <c r="D49" s="10" t="str">
        <f>IFERROR(INDEX(Kunder!$B$4:$B$200, MATCH($C49, Kunder!$A$4:$A$200, 0)),"")</f>
        <v/>
      </c>
      <c r="E49" s="9"/>
      <c r="F49" s="11"/>
      <c r="G49" s="11"/>
      <c r="H49" s="33"/>
      <c r="I49" s="29"/>
      <c r="J49" s="30"/>
      <c r="K49" s="31"/>
      <c r="L49" s="9"/>
    </row>
    <row r="50" spans="1:12" ht="18" customHeight="1" x14ac:dyDescent="0.25">
      <c r="A50" s="9"/>
      <c r="B50" s="9"/>
      <c r="C50" s="9"/>
      <c r="D50" s="10" t="str">
        <f>IFERROR(INDEX(Kunder!$B$4:$B$200, MATCH($C50, Kunder!$A$4:$A$200, 0)),"")</f>
        <v/>
      </c>
      <c r="E50" s="9"/>
      <c r="F50" s="11"/>
      <c r="G50" s="11"/>
      <c r="H50" s="33"/>
      <c r="I50" s="29"/>
      <c r="J50" s="30"/>
      <c r="K50" s="31"/>
      <c r="L50" s="9"/>
    </row>
    <row r="51" spans="1:12" ht="18" customHeight="1" x14ac:dyDescent="0.25">
      <c r="A51" s="9"/>
      <c r="B51" s="9"/>
      <c r="C51" s="9"/>
      <c r="D51" s="10" t="str">
        <f>IFERROR(INDEX(Kunder!$B$4:$B$200, MATCH($C51, Kunder!$A$4:$A$200, 0)),"")</f>
        <v/>
      </c>
      <c r="E51" s="9"/>
      <c r="F51" s="11"/>
      <c r="G51" s="11"/>
      <c r="H51" s="33"/>
      <c r="I51" s="29"/>
      <c r="J51" s="30"/>
      <c r="K51" s="31"/>
      <c r="L51" s="9"/>
    </row>
    <row r="52" spans="1:12" ht="18" customHeight="1" x14ac:dyDescent="0.25">
      <c r="A52" s="9"/>
      <c r="B52" s="9"/>
      <c r="C52" s="9"/>
      <c r="D52" s="10" t="str">
        <f>IFERROR(INDEX(Kunder!$B$4:$B$200, MATCH($C52, Kunder!$A$4:$A$200, 0)),"")</f>
        <v/>
      </c>
      <c r="E52" s="9"/>
      <c r="F52" s="11"/>
      <c r="G52" s="11"/>
      <c r="H52" s="33"/>
      <c r="I52" s="29"/>
      <c r="J52" s="30"/>
      <c r="K52" s="31"/>
      <c r="L52" s="9"/>
    </row>
    <row r="53" spans="1:12" ht="18" customHeight="1" x14ac:dyDescent="0.25">
      <c r="A53" s="9"/>
      <c r="B53" s="9"/>
      <c r="C53" s="9"/>
      <c r="D53" s="10" t="str">
        <f>IFERROR(INDEX(Kunder!$B$4:$B$200, MATCH($C53, Kunder!$A$4:$A$200, 0)),"")</f>
        <v/>
      </c>
      <c r="E53" s="9"/>
      <c r="F53" s="11"/>
      <c r="G53" s="11"/>
      <c r="H53" s="33"/>
      <c r="I53" s="29"/>
      <c r="J53" s="30"/>
      <c r="K53" s="31"/>
      <c r="L53" s="9"/>
    </row>
    <row r="54" spans="1:12" ht="18" customHeight="1" x14ac:dyDescent="0.25">
      <c r="A54" s="9"/>
      <c r="B54" s="9"/>
      <c r="C54" s="9"/>
      <c r="D54" s="10" t="str">
        <f>IFERROR(INDEX(Kunder!$B$4:$B$200, MATCH($C54, Kunder!$A$4:$A$200, 0)),"")</f>
        <v/>
      </c>
      <c r="E54" s="9"/>
      <c r="F54" s="11"/>
      <c r="G54" s="11"/>
      <c r="H54" s="33"/>
      <c r="I54" s="29"/>
      <c r="J54" s="30"/>
      <c r="K54" s="31"/>
      <c r="L54" s="9"/>
    </row>
    <row r="55" spans="1:12" ht="18" customHeight="1" x14ac:dyDescent="0.25">
      <c r="A55" s="9"/>
      <c r="B55" s="9"/>
      <c r="C55" s="9"/>
      <c r="D55" s="10" t="str">
        <f>IFERROR(INDEX(Kunder!$B$4:$B$200, MATCH($C55, Kunder!$A$4:$A$200, 0)),"")</f>
        <v/>
      </c>
      <c r="E55" s="9"/>
      <c r="F55" s="11"/>
      <c r="G55" s="11"/>
      <c r="H55" s="33"/>
      <c r="I55" s="29"/>
      <c r="J55" s="30"/>
      <c r="K55" s="31"/>
      <c r="L55" s="9"/>
    </row>
    <row r="56" spans="1:12" ht="18" customHeight="1" x14ac:dyDescent="0.25">
      <c r="A56" s="9"/>
      <c r="B56" s="9"/>
      <c r="C56" s="9"/>
      <c r="D56" s="10" t="str">
        <f>IFERROR(INDEX(Kunder!$B$4:$B$200, MATCH($C56, Kunder!$A$4:$A$200, 0)),"")</f>
        <v/>
      </c>
      <c r="E56" s="9"/>
      <c r="F56" s="11"/>
      <c r="G56" s="11"/>
      <c r="H56" s="33"/>
      <c r="I56" s="29"/>
      <c r="J56" s="30"/>
      <c r="K56" s="31"/>
      <c r="L56" s="9"/>
    </row>
    <row r="57" spans="1:12" ht="18" customHeight="1" x14ac:dyDescent="0.25">
      <c r="A57" s="9"/>
      <c r="B57" s="9"/>
      <c r="C57" s="9"/>
      <c r="D57" s="10" t="str">
        <f>IFERROR(INDEX(Kunder!$B$4:$B$200, MATCH($C57, Kunder!$A$4:$A$200, 0)),"")</f>
        <v/>
      </c>
      <c r="E57" s="9"/>
      <c r="F57" s="11"/>
      <c r="G57" s="11"/>
      <c r="H57" s="33"/>
      <c r="I57" s="29"/>
      <c r="J57" s="30"/>
      <c r="K57" s="31"/>
      <c r="L57" s="9"/>
    </row>
    <row r="58" spans="1:12" ht="18" customHeight="1" x14ac:dyDescent="0.25">
      <c r="A58" s="9"/>
      <c r="B58" s="9"/>
      <c r="C58" s="9"/>
      <c r="D58" s="10" t="str">
        <f>IFERROR(INDEX(Kunder!$B$4:$B$200, MATCH($C58, Kunder!$A$4:$A$200, 0)),"")</f>
        <v/>
      </c>
      <c r="E58" s="9"/>
      <c r="F58" s="11"/>
      <c r="G58" s="11"/>
      <c r="H58" s="33"/>
      <c r="I58" s="29"/>
      <c r="J58" s="30"/>
      <c r="K58" s="31"/>
      <c r="L58" s="9"/>
    </row>
    <row r="59" spans="1:12" ht="18" customHeight="1" x14ac:dyDescent="0.25">
      <c r="A59" s="9"/>
      <c r="B59" s="9"/>
      <c r="C59" s="9"/>
      <c r="D59" s="10" t="str">
        <f>IFERROR(INDEX(Kunder!$B$4:$B$200, MATCH($C59, Kunder!$A$4:$A$200, 0)),"")</f>
        <v/>
      </c>
      <c r="E59" s="9"/>
      <c r="F59" s="11"/>
      <c r="G59" s="11"/>
      <c r="H59" s="33"/>
      <c r="I59" s="29"/>
      <c r="J59" s="30"/>
      <c r="K59" s="31"/>
      <c r="L59" s="9"/>
    </row>
    <row r="60" spans="1:12" ht="18" customHeight="1" x14ac:dyDescent="0.25">
      <c r="A60" s="9"/>
      <c r="B60" s="9"/>
      <c r="C60" s="9"/>
      <c r="D60" s="10" t="str">
        <f>IFERROR(INDEX(Kunder!$B$4:$B$200, MATCH($C60, Kunder!$A$4:$A$200, 0)),"")</f>
        <v/>
      </c>
      <c r="E60" s="9"/>
      <c r="F60" s="11"/>
      <c r="G60" s="11"/>
      <c r="H60" s="33"/>
      <c r="I60" s="29"/>
      <c r="J60" s="30"/>
      <c r="K60" s="31"/>
      <c r="L60" s="9"/>
    </row>
    <row r="61" spans="1:12" ht="18" customHeight="1" x14ac:dyDescent="0.25">
      <c r="A61" s="9"/>
      <c r="B61" s="9"/>
      <c r="C61" s="9"/>
      <c r="D61" s="10" t="str">
        <f>IFERROR(INDEX(Kunder!$B$4:$B$200, MATCH($C61, Kunder!$A$4:$A$200, 0)),"")</f>
        <v/>
      </c>
      <c r="E61" s="9"/>
      <c r="F61" s="11"/>
      <c r="G61" s="11"/>
      <c r="H61" s="33"/>
      <c r="I61" s="29"/>
      <c r="J61" s="30"/>
      <c r="K61" s="31"/>
      <c r="L61" s="9"/>
    </row>
    <row r="62" spans="1:12" ht="18" customHeight="1" x14ac:dyDescent="0.25">
      <c r="A62" s="9"/>
      <c r="B62" s="9"/>
      <c r="C62" s="9"/>
      <c r="D62" s="10" t="str">
        <f>IFERROR(INDEX(Kunder!$B$4:$B$200, MATCH($C62, Kunder!$A$4:$A$200, 0)),"")</f>
        <v/>
      </c>
      <c r="E62" s="9"/>
      <c r="F62" s="11"/>
      <c r="G62" s="11"/>
      <c r="H62" s="33"/>
      <c r="I62" s="29"/>
      <c r="J62" s="30"/>
      <c r="K62" s="31"/>
      <c r="L62" s="9"/>
    </row>
    <row r="63" spans="1:12" ht="18" customHeight="1" x14ac:dyDescent="0.25">
      <c r="A63" s="9"/>
      <c r="B63" s="9"/>
      <c r="C63" s="9"/>
      <c r="D63" s="10" t="str">
        <f>IFERROR(INDEX(Kunder!$B$4:$B$200, MATCH($C63, Kunder!$A$4:$A$200, 0)),"")</f>
        <v/>
      </c>
      <c r="E63" s="9"/>
      <c r="F63" s="11"/>
      <c r="G63" s="11"/>
      <c r="H63" s="33"/>
      <c r="I63" s="29"/>
      <c r="J63" s="30"/>
      <c r="K63" s="31"/>
      <c r="L63" s="9"/>
    </row>
    <row r="64" spans="1:12" ht="18" customHeight="1" x14ac:dyDescent="0.25">
      <c r="A64" s="9"/>
      <c r="B64" s="9"/>
      <c r="C64" s="9"/>
      <c r="D64" s="10" t="str">
        <f>IFERROR(INDEX(Kunder!$B$4:$B$200, MATCH($C64, Kunder!$A$4:$A$200, 0)),"")</f>
        <v/>
      </c>
      <c r="E64" s="9"/>
      <c r="F64" s="11"/>
      <c r="G64" s="11"/>
      <c r="H64" s="33"/>
      <c r="I64" s="29"/>
      <c r="J64" s="30"/>
      <c r="K64" s="31"/>
      <c r="L64" s="9"/>
    </row>
    <row r="65" spans="1:12" ht="18" customHeight="1" x14ac:dyDescent="0.25">
      <c r="A65" s="9"/>
      <c r="B65" s="9"/>
      <c r="C65" s="9"/>
      <c r="D65" s="10" t="str">
        <f>IFERROR(INDEX(Kunder!$B$4:$B$200, MATCH($C65, Kunder!$A$4:$A$200, 0)),"")</f>
        <v/>
      </c>
      <c r="E65" s="9"/>
      <c r="F65" s="11"/>
      <c r="G65" s="11"/>
      <c r="H65" s="33"/>
      <c r="I65" s="29"/>
      <c r="J65" s="30"/>
      <c r="K65" s="31"/>
      <c r="L65" s="9"/>
    </row>
    <row r="66" spans="1:12" ht="18" customHeight="1" x14ac:dyDescent="0.25">
      <c r="A66" s="9"/>
      <c r="B66" s="9"/>
      <c r="C66" s="9"/>
      <c r="D66" s="10" t="str">
        <f>IFERROR(INDEX(Kunder!$B$4:$B$200, MATCH($C66, Kunder!$A$4:$A$200, 0)),"")</f>
        <v/>
      </c>
      <c r="E66" s="9"/>
      <c r="F66" s="11"/>
      <c r="G66" s="11"/>
      <c r="H66" s="33"/>
      <c r="I66" s="29"/>
      <c r="J66" s="30"/>
      <c r="K66" s="31"/>
      <c r="L66" s="9"/>
    </row>
    <row r="67" spans="1:12" ht="18" customHeight="1" x14ac:dyDescent="0.25">
      <c r="A67" s="9"/>
      <c r="B67" s="9"/>
      <c r="C67" s="9"/>
      <c r="D67" s="10" t="str">
        <f>IFERROR(INDEX(Kunder!$B$4:$B$200, MATCH($C67, Kunder!$A$4:$A$200, 0)),"")</f>
        <v/>
      </c>
      <c r="E67" s="9"/>
      <c r="F67" s="11"/>
      <c r="G67" s="11"/>
      <c r="H67" s="33"/>
      <c r="I67" s="29"/>
      <c r="J67" s="30"/>
      <c r="K67" s="31"/>
      <c r="L67" s="9"/>
    </row>
    <row r="68" spans="1:12" ht="18" customHeight="1" x14ac:dyDescent="0.25">
      <c r="A68" s="9"/>
      <c r="B68" s="9"/>
      <c r="C68" s="9"/>
      <c r="D68" s="10" t="str">
        <f>IFERROR(INDEX(Kunder!$B$4:$B$200, MATCH($C68, Kunder!$A$4:$A$200, 0)),"")</f>
        <v/>
      </c>
      <c r="E68" s="9"/>
      <c r="F68" s="11"/>
      <c r="G68" s="11"/>
      <c r="H68" s="33"/>
      <c r="I68" s="29"/>
      <c r="J68" s="30"/>
      <c r="K68" s="31"/>
      <c r="L68" s="9"/>
    </row>
    <row r="69" spans="1:12" ht="18" customHeight="1" x14ac:dyDescent="0.25">
      <c r="A69" s="9"/>
      <c r="B69" s="9"/>
      <c r="C69" s="9"/>
      <c r="D69" s="10" t="str">
        <f>IFERROR(INDEX(Kunder!$B$4:$B$200, MATCH($C69, Kunder!$A$4:$A$200, 0)),"")</f>
        <v/>
      </c>
      <c r="E69" s="9"/>
      <c r="F69" s="11"/>
      <c r="G69" s="11"/>
      <c r="H69" s="33"/>
      <c r="I69" s="29"/>
      <c r="J69" s="30"/>
      <c r="K69" s="31"/>
      <c r="L69" s="9"/>
    </row>
    <row r="70" spans="1:12" ht="18" customHeight="1" x14ac:dyDescent="0.25">
      <c r="A70" s="9"/>
      <c r="B70" s="9"/>
      <c r="C70" s="9"/>
      <c r="D70" s="10" t="str">
        <f>IFERROR(INDEX(Kunder!$B$4:$B$200, MATCH($C70, Kunder!$A$4:$A$200, 0)),"")</f>
        <v/>
      </c>
      <c r="E70" s="9"/>
      <c r="F70" s="11"/>
      <c r="G70" s="11"/>
      <c r="H70" s="33"/>
      <c r="I70" s="29"/>
      <c r="J70" s="30"/>
      <c r="K70" s="31"/>
      <c r="L70" s="9"/>
    </row>
    <row r="71" spans="1:12" ht="18" customHeight="1" x14ac:dyDescent="0.25">
      <c r="A71" s="9"/>
      <c r="B71" s="9"/>
      <c r="C71" s="9"/>
      <c r="D71" s="10" t="str">
        <f>IFERROR(INDEX(Kunder!$B$4:$B$200, MATCH($C71, Kunder!$A$4:$A$200, 0)),"")</f>
        <v/>
      </c>
      <c r="E71" s="9"/>
      <c r="F71" s="11"/>
      <c r="G71" s="11"/>
      <c r="H71" s="33"/>
      <c r="I71" s="29"/>
      <c r="J71" s="30"/>
      <c r="K71" s="31"/>
      <c r="L71" s="9"/>
    </row>
    <row r="72" spans="1:12" ht="18" customHeight="1" x14ac:dyDescent="0.25">
      <c r="A72" s="9"/>
      <c r="B72" s="9"/>
      <c r="C72" s="9"/>
      <c r="D72" s="10" t="str">
        <f>IFERROR(INDEX(Kunder!$B$4:$B$200, MATCH($C72, Kunder!$A$4:$A$200, 0)),"")</f>
        <v/>
      </c>
      <c r="E72" s="9"/>
      <c r="F72" s="11"/>
      <c r="G72" s="11"/>
      <c r="H72" s="33"/>
      <c r="I72" s="29"/>
      <c r="J72" s="30"/>
      <c r="K72" s="31"/>
      <c r="L72" s="9"/>
    </row>
    <row r="73" spans="1:12" ht="18" customHeight="1" x14ac:dyDescent="0.25">
      <c r="A73" s="9"/>
      <c r="B73" s="9"/>
      <c r="C73" s="9"/>
      <c r="D73" s="10" t="str">
        <f>IFERROR(INDEX(Kunder!$B$4:$B$200, MATCH($C73, Kunder!$A$4:$A$200, 0)),"")</f>
        <v/>
      </c>
      <c r="E73" s="9"/>
      <c r="F73" s="11"/>
      <c r="G73" s="11"/>
      <c r="H73" s="33"/>
      <c r="I73" s="29"/>
      <c r="J73" s="30"/>
      <c r="K73" s="31"/>
      <c r="L73" s="9"/>
    </row>
    <row r="74" spans="1:12" ht="18" customHeight="1" x14ac:dyDescent="0.25">
      <c r="A74" s="9"/>
      <c r="B74" s="9"/>
      <c r="C74" s="9"/>
      <c r="D74" s="10" t="str">
        <f>IFERROR(INDEX(Kunder!$B$4:$B$200, MATCH($C74, Kunder!$A$4:$A$200, 0)),"")</f>
        <v/>
      </c>
      <c r="E74" s="9"/>
      <c r="F74" s="11"/>
      <c r="G74" s="11"/>
      <c r="H74" s="33"/>
      <c r="I74" s="29"/>
      <c r="J74" s="30"/>
      <c r="K74" s="31"/>
      <c r="L74" s="9"/>
    </row>
    <row r="75" spans="1:12" ht="18" customHeight="1" x14ac:dyDescent="0.25">
      <c r="A75" s="9"/>
      <c r="B75" s="9"/>
      <c r="C75" s="9"/>
      <c r="D75" s="10" t="str">
        <f>IFERROR(INDEX(Kunder!$B$4:$B$200, MATCH($C75, Kunder!$A$4:$A$200, 0)),"")</f>
        <v/>
      </c>
      <c r="E75" s="9"/>
      <c r="F75" s="11"/>
      <c r="G75" s="11"/>
      <c r="H75" s="33"/>
      <c r="I75" s="29"/>
      <c r="J75" s="30"/>
      <c r="K75" s="31"/>
      <c r="L75" s="9"/>
    </row>
    <row r="76" spans="1:12" ht="18" customHeight="1" x14ac:dyDescent="0.25">
      <c r="A76" s="9"/>
      <c r="B76" s="9"/>
      <c r="C76" s="9"/>
      <c r="D76" s="10" t="str">
        <f>IFERROR(INDEX(Kunder!$B$4:$B$200, MATCH($C76, Kunder!$A$4:$A$200, 0)),"")</f>
        <v/>
      </c>
      <c r="E76" s="9"/>
      <c r="F76" s="11"/>
      <c r="G76" s="11"/>
      <c r="H76" s="33"/>
      <c r="I76" s="29"/>
      <c r="J76" s="30"/>
      <c r="K76" s="31"/>
      <c r="L76" s="9"/>
    </row>
    <row r="77" spans="1:12" ht="18" customHeight="1" x14ac:dyDescent="0.25">
      <c r="A77" s="9"/>
      <c r="B77" s="9"/>
      <c r="C77" s="9"/>
      <c r="D77" s="10" t="str">
        <f>IFERROR(INDEX(Kunder!$B$4:$B$200, MATCH($C77, Kunder!$A$4:$A$200, 0)),"")</f>
        <v/>
      </c>
      <c r="E77" s="9"/>
      <c r="F77" s="11"/>
      <c r="G77" s="11"/>
      <c r="H77" s="33"/>
      <c r="I77" s="29"/>
      <c r="J77" s="30"/>
      <c r="K77" s="31"/>
      <c r="L77" s="9"/>
    </row>
    <row r="78" spans="1:12" ht="18" customHeight="1" x14ac:dyDescent="0.25">
      <c r="A78" s="9"/>
      <c r="B78" s="9"/>
      <c r="C78" s="9"/>
      <c r="D78" s="10" t="str">
        <f>IFERROR(INDEX(Kunder!$B$4:$B$200, MATCH($C78, Kunder!$A$4:$A$200, 0)),"")</f>
        <v/>
      </c>
      <c r="E78" s="9"/>
      <c r="F78" s="11"/>
      <c r="G78" s="11"/>
      <c r="H78" s="33"/>
      <c r="I78" s="29"/>
      <c r="J78" s="30"/>
      <c r="K78" s="31"/>
      <c r="L78" s="9"/>
    </row>
    <row r="79" spans="1:12" ht="18" customHeight="1" x14ac:dyDescent="0.25">
      <c r="A79" s="9"/>
      <c r="B79" s="9"/>
      <c r="C79" s="9"/>
      <c r="D79" s="10" t="str">
        <f>IFERROR(INDEX(Kunder!$B$4:$B$200, MATCH($C79, Kunder!$A$4:$A$200, 0)),"")</f>
        <v/>
      </c>
      <c r="E79" s="9"/>
      <c r="F79" s="11"/>
      <c r="G79" s="11"/>
      <c r="H79" s="33"/>
      <c r="I79" s="29"/>
      <c r="J79" s="30"/>
      <c r="K79" s="31"/>
      <c r="L79" s="9"/>
    </row>
    <row r="80" spans="1:12" ht="18" customHeight="1" x14ac:dyDescent="0.25">
      <c r="A80" s="9"/>
      <c r="B80" s="9"/>
      <c r="C80" s="9"/>
      <c r="D80" s="10" t="str">
        <f>IFERROR(INDEX(Kunder!$B$4:$B$200, MATCH($C80, Kunder!$A$4:$A$200, 0)),"")</f>
        <v/>
      </c>
      <c r="E80" s="9"/>
      <c r="F80" s="11"/>
      <c r="G80" s="11"/>
      <c r="H80" s="33"/>
      <c r="I80" s="29"/>
      <c r="J80" s="30"/>
      <c r="K80" s="31"/>
      <c r="L80" s="9"/>
    </row>
    <row r="81" spans="1:12" ht="18" customHeight="1" x14ac:dyDescent="0.25">
      <c r="A81" s="9"/>
      <c r="B81" s="9"/>
      <c r="C81" s="9"/>
      <c r="D81" s="10" t="str">
        <f>IFERROR(INDEX(Kunder!$B$4:$B$200, MATCH($C81, Kunder!$A$4:$A$200, 0)),"")</f>
        <v/>
      </c>
      <c r="E81" s="9"/>
      <c r="F81" s="11"/>
      <c r="G81" s="11"/>
      <c r="H81" s="33"/>
      <c r="I81" s="29"/>
      <c r="J81" s="30"/>
      <c r="K81" s="31"/>
      <c r="L81" s="9"/>
    </row>
    <row r="82" spans="1:12" ht="18" customHeight="1" x14ac:dyDescent="0.25">
      <c r="A82" s="9"/>
      <c r="B82" s="9"/>
      <c r="C82" s="9"/>
      <c r="D82" s="10" t="str">
        <f>IFERROR(INDEX(Kunder!$B$4:$B$200, MATCH($C82, Kunder!$A$4:$A$200, 0)),"")</f>
        <v/>
      </c>
      <c r="E82" s="9"/>
      <c r="F82" s="11"/>
      <c r="G82" s="11"/>
      <c r="H82" s="33"/>
      <c r="I82" s="29"/>
      <c r="J82" s="30"/>
      <c r="K82" s="31"/>
      <c r="L82" s="9"/>
    </row>
    <row r="83" spans="1:12" ht="18" customHeight="1" x14ac:dyDescent="0.25">
      <c r="A83" s="9"/>
      <c r="B83" s="9"/>
      <c r="C83" s="9"/>
      <c r="D83" s="10" t="str">
        <f>IFERROR(INDEX(Kunder!$B$4:$B$200, MATCH($C83, Kunder!$A$4:$A$200, 0)),"")</f>
        <v/>
      </c>
      <c r="E83" s="9"/>
      <c r="F83" s="11"/>
      <c r="G83" s="11"/>
      <c r="H83" s="33"/>
      <c r="I83" s="29"/>
      <c r="J83" s="30"/>
      <c r="K83" s="31"/>
      <c r="L83" s="9"/>
    </row>
    <row r="84" spans="1:12" ht="18" customHeight="1" x14ac:dyDescent="0.25">
      <c r="A84" s="9"/>
      <c r="B84" s="9"/>
      <c r="C84" s="9"/>
      <c r="D84" s="10" t="str">
        <f>IFERROR(INDEX(Kunder!$B$4:$B$200, MATCH($C84, Kunder!$A$4:$A$200, 0)),"")</f>
        <v/>
      </c>
      <c r="E84" s="9"/>
      <c r="F84" s="11"/>
      <c r="G84" s="11"/>
      <c r="H84" s="33"/>
      <c r="I84" s="29"/>
      <c r="J84" s="30"/>
      <c r="K84" s="31"/>
      <c r="L84" s="9"/>
    </row>
    <row r="85" spans="1:12" ht="18" customHeight="1" x14ac:dyDescent="0.25">
      <c r="A85" s="9"/>
      <c r="B85" s="9"/>
      <c r="C85" s="9"/>
      <c r="D85" s="10" t="str">
        <f>IFERROR(INDEX(Kunder!$B$4:$B$200, MATCH($C85, Kunder!$A$4:$A$200, 0)),"")</f>
        <v/>
      </c>
      <c r="E85" s="9"/>
      <c r="F85" s="11"/>
      <c r="G85" s="11"/>
      <c r="H85" s="33"/>
      <c r="I85" s="29"/>
      <c r="J85" s="30"/>
      <c r="K85" s="31"/>
      <c r="L85" s="9"/>
    </row>
    <row r="86" spans="1:12" ht="18" customHeight="1" x14ac:dyDescent="0.25">
      <c r="A86" s="9"/>
      <c r="B86" s="9"/>
      <c r="C86" s="9"/>
      <c r="D86" s="10" t="str">
        <f>IFERROR(INDEX(Kunder!$B$4:$B$200, MATCH($C86, Kunder!$A$4:$A$200, 0)),"")</f>
        <v/>
      </c>
      <c r="E86" s="9"/>
      <c r="F86" s="11"/>
      <c r="G86" s="11"/>
      <c r="H86" s="33"/>
      <c r="I86" s="29"/>
      <c r="J86" s="30"/>
      <c r="K86" s="31"/>
      <c r="L86" s="9"/>
    </row>
    <row r="87" spans="1:12" ht="18" customHeight="1" x14ac:dyDescent="0.25">
      <c r="A87" s="9"/>
      <c r="B87" s="9"/>
      <c r="C87" s="9"/>
      <c r="D87" s="10" t="str">
        <f>IFERROR(INDEX(Kunder!$B$4:$B$200, MATCH($C87, Kunder!$A$4:$A$200, 0)),"")</f>
        <v/>
      </c>
      <c r="E87" s="9"/>
      <c r="F87" s="11"/>
      <c r="G87" s="11"/>
      <c r="H87" s="33"/>
      <c r="I87" s="29"/>
      <c r="J87" s="30"/>
      <c r="K87" s="31"/>
      <c r="L87" s="9"/>
    </row>
    <row r="88" spans="1:12" ht="18" customHeight="1" x14ac:dyDescent="0.25">
      <c r="A88" s="9"/>
      <c r="B88" s="9"/>
      <c r="C88" s="9"/>
      <c r="D88" s="10" t="str">
        <f>IFERROR(INDEX(Kunder!$B$4:$B$200, MATCH($C88, Kunder!$A$4:$A$200, 0)),"")</f>
        <v/>
      </c>
      <c r="E88" s="9"/>
      <c r="F88" s="11"/>
      <c r="G88" s="11"/>
      <c r="H88" s="33"/>
      <c r="I88" s="29"/>
      <c r="J88" s="30"/>
      <c r="K88" s="31"/>
      <c r="L88" s="9"/>
    </row>
    <row r="89" spans="1:12" ht="18" customHeight="1" x14ac:dyDescent="0.25">
      <c r="A89" s="9"/>
      <c r="B89" s="9"/>
      <c r="C89" s="9"/>
      <c r="D89" s="10" t="str">
        <f>IFERROR(INDEX(Kunder!$B$4:$B$200, MATCH($C89, Kunder!$A$4:$A$200, 0)),"")</f>
        <v/>
      </c>
      <c r="E89" s="9"/>
      <c r="F89" s="11"/>
      <c r="G89" s="11"/>
      <c r="H89" s="33"/>
      <c r="I89" s="29"/>
      <c r="J89" s="30"/>
      <c r="K89" s="31"/>
      <c r="L89" s="9"/>
    </row>
    <row r="90" spans="1:12" ht="18" customHeight="1" x14ac:dyDescent="0.25">
      <c r="A90" s="9"/>
      <c r="B90" s="9"/>
      <c r="C90" s="9"/>
      <c r="D90" s="10" t="str">
        <f>IFERROR(INDEX(Kunder!$B$4:$B$200, MATCH($C90, Kunder!$A$4:$A$200, 0)),"")</f>
        <v/>
      </c>
      <c r="E90" s="9"/>
      <c r="F90" s="11"/>
      <c r="G90" s="11"/>
      <c r="H90" s="33"/>
      <c r="I90" s="29"/>
      <c r="J90" s="30"/>
      <c r="K90" s="31"/>
      <c r="L90" s="9"/>
    </row>
    <row r="91" spans="1:12" ht="18" customHeight="1" x14ac:dyDescent="0.25">
      <c r="A91" s="9"/>
      <c r="B91" s="9"/>
      <c r="C91" s="9"/>
      <c r="D91" s="10" t="str">
        <f>IFERROR(INDEX(Kunder!$B$4:$B$200, MATCH($C91, Kunder!$A$4:$A$200, 0)),"")</f>
        <v/>
      </c>
      <c r="E91" s="9"/>
      <c r="F91" s="11"/>
      <c r="G91" s="11"/>
      <c r="H91" s="33"/>
      <c r="I91" s="29"/>
      <c r="J91" s="30"/>
      <c r="K91" s="31"/>
      <c r="L91" s="9"/>
    </row>
    <row r="92" spans="1:12" ht="18" customHeight="1" x14ac:dyDescent="0.25">
      <c r="A92" s="9"/>
      <c r="B92" s="9"/>
      <c r="C92" s="9"/>
      <c r="D92" s="10" t="str">
        <f>IFERROR(INDEX(Kunder!$B$4:$B$200, MATCH($C92, Kunder!$A$4:$A$200, 0)),"")</f>
        <v/>
      </c>
      <c r="E92" s="9"/>
      <c r="F92" s="11"/>
      <c r="G92" s="11"/>
      <c r="H92" s="33"/>
      <c r="I92" s="29"/>
      <c r="J92" s="30"/>
      <c r="K92" s="31"/>
      <c r="L92" s="9"/>
    </row>
    <row r="93" spans="1:12" ht="18" customHeight="1" x14ac:dyDescent="0.25">
      <c r="A93" s="9"/>
      <c r="B93" s="9"/>
      <c r="C93" s="9"/>
      <c r="D93" s="10" t="str">
        <f>IFERROR(INDEX(Kunder!$B$4:$B$200, MATCH($C93, Kunder!$A$4:$A$200, 0)),"")</f>
        <v/>
      </c>
      <c r="E93" s="9"/>
      <c r="F93" s="11"/>
      <c r="G93" s="11"/>
      <c r="H93" s="33"/>
      <c r="I93" s="29"/>
      <c r="J93" s="30"/>
      <c r="K93" s="31"/>
      <c r="L93" s="9"/>
    </row>
    <row r="94" spans="1:12" ht="18" customHeight="1" x14ac:dyDescent="0.25">
      <c r="A94" s="9"/>
      <c r="B94" s="9"/>
      <c r="C94" s="9"/>
      <c r="D94" s="10" t="str">
        <f>IFERROR(INDEX(Kunder!$B$4:$B$200, MATCH($C94, Kunder!$A$4:$A$200, 0)),"")</f>
        <v/>
      </c>
      <c r="E94" s="9"/>
      <c r="F94" s="11"/>
      <c r="G94" s="11"/>
      <c r="H94" s="33"/>
      <c r="I94" s="29"/>
      <c r="J94" s="30"/>
      <c r="K94" s="31"/>
      <c r="L94" s="9"/>
    </row>
    <row r="95" spans="1:12" ht="18" customHeight="1" x14ac:dyDescent="0.25">
      <c r="A95" s="9"/>
      <c r="B95" s="9"/>
      <c r="C95" s="9"/>
      <c r="D95" s="10" t="str">
        <f>IFERROR(INDEX(Kunder!$B$4:$B$200, MATCH($C95, Kunder!$A$4:$A$200, 0)),"")</f>
        <v/>
      </c>
      <c r="E95" s="9"/>
      <c r="F95" s="11"/>
      <c r="G95" s="11"/>
      <c r="H95" s="33"/>
      <c r="I95" s="29"/>
      <c r="J95" s="30"/>
      <c r="K95" s="31"/>
      <c r="L95" s="9"/>
    </row>
    <row r="96" spans="1:12" ht="18" customHeight="1" x14ac:dyDescent="0.25">
      <c r="A96" s="9"/>
      <c r="B96" s="9"/>
      <c r="C96" s="9"/>
      <c r="D96" s="10" t="str">
        <f>IFERROR(INDEX(Kunder!$B$4:$B$200, MATCH($C96, Kunder!$A$4:$A$200, 0)),"")</f>
        <v/>
      </c>
      <c r="E96" s="9"/>
      <c r="F96" s="11"/>
      <c r="G96" s="11"/>
      <c r="H96" s="33"/>
      <c r="I96" s="29"/>
      <c r="J96" s="30"/>
      <c r="K96" s="31"/>
      <c r="L96" s="9"/>
    </row>
    <row r="97" spans="1:12" ht="18" customHeight="1" x14ac:dyDescent="0.25">
      <c r="A97" s="9"/>
      <c r="B97" s="9"/>
      <c r="C97" s="9"/>
      <c r="D97" s="10" t="str">
        <f>IFERROR(INDEX(Kunder!$B$4:$B$200, MATCH($C97, Kunder!$A$4:$A$200, 0)),"")</f>
        <v/>
      </c>
      <c r="E97" s="9"/>
      <c r="F97" s="11"/>
      <c r="G97" s="11"/>
      <c r="H97" s="33"/>
      <c r="I97" s="29"/>
      <c r="J97" s="30"/>
      <c r="K97" s="31"/>
      <c r="L97" s="9"/>
    </row>
    <row r="98" spans="1:12" ht="18" customHeight="1" x14ac:dyDescent="0.25">
      <c r="A98" s="9"/>
      <c r="B98" s="9"/>
      <c r="C98" s="9"/>
      <c r="D98" s="10" t="str">
        <f>IFERROR(INDEX(Kunder!$B$4:$B$200, MATCH($C98, Kunder!$A$4:$A$200, 0)),"")</f>
        <v/>
      </c>
      <c r="E98" s="9"/>
      <c r="F98" s="11"/>
      <c r="G98" s="11"/>
      <c r="H98" s="33"/>
      <c r="I98" s="29"/>
      <c r="J98" s="30"/>
      <c r="K98" s="31"/>
      <c r="L98" s="9"/>
    </row>
    <row r="99" spans="1:12" ht="18" customHeight="1" x14ac:dyDescent="0.25">
      <c r="A99" s="9"/>
      <c r="B99" s="9"/>
      <c r="C99" s="9"/>
      <c r="D99" s="10" t="str">
        <f>IFERROR(INDEX(Kunder!$B$4:$B$200, MATCH($C99, Kunder!$A$4:$A$200, 0)),"")</f>
        <v/>
      </c>
      <c r="E99" s="9"/>
      <c r="F99" s="11"/>
      <c r="G99" s="11"/>
      <c r="H99" s="33"/>
      <c r="I99" s="29"/>
      <c r="J99" s="30"/>
      <c r="K99" s="31"/>
      <c r="L99" s="9"/>
    </row>
    <row r="100" spans="1:12" ht="18" customHeight="1" x14ac:dyDescent="0.25">
      <c r="A100" s="9"/>
      <c r="B100" s="9"/>
      <c r="C100" s="9"/>
      <c r="D100" s="10" t="str">
        <f>IFERROR(INDEX(Kunder!$B$4:$B$200, MATCH($C100, Kunder!$A$4:$A$200, 0)),"")</f>
        <v/>
      </c>
      <c r="E100" s="9"/>
      <c r="F100" s="11"/>
      <c r="G100" s="11"/>
      <c r="H100" s="33"/>
      <c r="I100" s="29"/>
      <c r="J100" s="30"/>
      <c r="K100" s="31"/>
      <c r="L100" s="9"/>
    </row>
    <row r="101" spans="1:12" ht="18" customHeight="1" x14ac:dyDescent="0.25">
      <c r="A101" s="9"/>
      <c r="B101" s="9"/>
      <c r="C101" s="9"/>
      <c r="D101" s="10" t="str">
        <f>IFERROR(INDEX(Kunder!$B$4:$B$200, MATCH($C101, Kunder!$A$4:$A$200, 0)),"")</f>
        <v/>
      </c>
      <c r="E101" s="9"/>
      <c r="F101" s="11"/>
      <c r="G101" s="11"/>
      <c r="H101" s="33"/>
      <c r="I101" s="29"/>
      <c r="J101" s="30"/>
      <c r="K101" s="31"/>
      <c r="L101" s="9"/>
    </row>
    <row r="102" spans="1:12" ht="18" customHeight="1" x14ac:dyDescent="0.25">
      <c r="A102" s="9"/>
      <c r="B102" s="9"/>
      <c r="C102" s="9"/>
      <c r="D102" s="10" t="str">
        <f>IFERROR(INDEX(Kunder!$B$4:$B$200, MATCH($C102, Kunder!$A$4:$A$200, 0)),"")</f>
        <v/>
      </c>
      <c r="E102" s="9"/>
      <c r="F102" s="11"/>
      <c r="G102" s="11"/>
      <c r="H102" s="33"/>
      <c r="I102" s="29"/>
      <c r="J102" s="30"/>
      <c r="K102" s="31"/>
      <c r="L102" s="9"/>
    </row>
    <row r="103" spans="1:12" ht="18" customHeight="1" x14ac:dyDescent="0.25">
      <c r="A103" s="9"/>
      <c r="B103" s="9"/>
      <c r="C103" s="9"/>
      <c r="D103" s="10" t="str">
        <f>IFERROR(INDEX(Kunder!$B$4:$B$200, MATCH($C103, Kunder!$A$4:$A$200, 0)),"")</f>
        <v/>
      </c>
      <c r="E103" s="9"/>
      <c r="F103" s="11"/>
      <c r="G103" s="11"/>
      <c r="H103" s="33"/>
      <c r="I103" s="29"/>
      <c r="J103" s="30"/>
      <c r="K103" s="31"/>
      <c r="L103" s="9"/>
    </row>
    <row r="104" spans="1:12" ht="18" customHeight="1" x14ac:dyDescent="0.25">
      <c r="A104" s="9"/>
      <c r="B104" s="9"/>
      <c r="C104" s="9"/>
      <c r="D104" s="10" t="str">
        <f>IFERROR(INDEX(Kunder!$B$4:$B$200, MATCH($C104, Kunder!$A$4:$A$200, 0)),"")</f>
        <v/>
      </c>
      <c r="E104" s="9"/>
      <c r="F104" s="11"/>
      <c r="G104" s="11"/>
      <c r="H104" s="33"/>
      <c r="I104" s="29"/>
      <c r="J104" s="30"/>
      <c r="K104" s="31"/>
      <c r="L104" s="9"/>
    </row>
    <row r="105" spans="1:12" ht="18" customHeight="1" x14ac:dyDescent="0.25">
      <c r="A105" s="9"/>
      <c r="B105" s="9"/>
      <c r="C105" s="9"/>
      <c r="D105" s="10" t="str">
        <f>IFERROR(INDEX(Kunder!$B$4:$B$200, MATCH($C105, Kunder!$A$4:$A$200, 0)),"")</f>
        <v/>
      </c>
      <c r="E105" s="9"/>
      <c r="F105" s="11"/>
      <c r="G105" s="11"/>
      <c r="H105" s="33"/>
      <c r="I105" s="29"/>
      <c r="J105" s="30"/>
      <c r="K105" s="31"/>
      <c r="L105" s="9"/>
    </row>
    <row r="106" spans="1:12" ht="18" customHeight="1" x14ac:dyDescent="0.25">
      <c r="A106" s="9"/>
      <c r="B106" s="9"/>
      <c r="C106" s="9"/>
      <c r="D106" s="10" t="str">
        <f>IFERROR(INDEX(Kunder!$B$4:$B$200, MATCH($C106, Kunder!$A$4:$A$200, 0)),"")</f>
        <v/>
      </c>
      <c r="E106" s="9"/>
      <c r="F106" s="11"/>
      <c r="G106" s="11"/>
      <c r="H106" s="33"/>
      <c r="I106" s="29"/>
      <c r="J106" s="30"/>
      <c r="K106" s="31"/>
      <c r="L106" s="9"/>
    </row>
    <row r="107" spans="1:12" ht="18" customHeight="1" x14ac:dyDescent="0.25">
      <c r="A107" s="9"/>
      <c r="B107" s="9"/>
      <c r="C107" s="9"/>
      <c r="D107" s="10" t="str">
        <f>IFERROR(INDEX(Kunder!$B$4:$B$200, MATCH($C107, Kunder!$A$4:$A$200, 0)),"")</f>
        <v/>
      </c>
      <c r="E107" s="9"/>
      <c r="F107" s="11"/>
      <c r="G107" s="11"/>
      <c r="H107" s="33"/>
      <c r="I107" s="29"/>
      <c r="J107" s="30"/>
      <c r="K107" s="31"/>
      <c r="L107" s="9"/>
    </row>
    <row r="108" spans="1:12" ht="18" customHeight="1" x14ac:dyDescent="0.25">
      <c r="A108" s="9"/>
      <c r="B108" s="9"/>
      <c r="C108" s="9"/>
      <c r="D108" s="10" t="str">
        <f>IFERROR(INDEX(Kunder!$B$4:$B$200, MATCH($C108, Kunder!$A$4:$A$200, 0)),"")</f>
        <v/>
      </c>
      <c r="E108" s="9"/>
      <c r="F108" s="11"/>
      <c r="G108" s="11"/>
      <c r="H108" s="33"/>
      <c r="I108" s="29"/>
      <c r="J108" s="30"/>
      <c r="K108" s="31"/>
      <c r="L108" s="9"/>
    </row>
    <row r="109" spans="1:12" ht="18" customHeight="1" x14ac:dyDescent="0.25">
      <c r="A109" s="9"/>
      <c r="B109" s="9"/>
      <c r="C109" s="9"/>
      <c r="D109" s="10" t="str">
        <f>IFERROR(INDEX(Kunder!$B$4:$B$200, MATCH($C109, Kunder!$A$4:$A$200, 0)),"")</f>
        <v/>
      </c>
      <c r="E109" s="9"/>
      <c r="F109" s="11"/>
      <c r="G109" s="11"/>
      <c r="H109" s="33"/>
      <c r="I109" s="29"/>
      <c r="J109" s="30"/>
      <c r="K109" s="31"/>
      <c r="L109" s="9"/>
    </row>
    <row r="110" spans="1:12" ht="18" customHeight="1" x14ac:dyDescent="0.25">
      <c r="A110" s="9"/>
      <c r="B110" s="9"/>
      <c r="C110" s="9"/>
      <c r="D110" s="10" t="str">
        <f>IFERROR(INDEX(Kunder!$B$4:$B$200, MATCH($C110, Kunder!$A$4:$A$200, 0)),"")</f>
        <v/>
      </c>
      <c r="E110" s="9"/>
      <c r="F110" s="11"/>
      <c r="G110" s="11"/>
      <c r="H110" s="33"/>
      <c r="I110" s="29"/>
      <c r="J110" s="30"/>
      <c r="K110" s="31"/>
      <c r="L110" s="9"/>
    </row>
    <row r="111" spans="1:12" ht="18" customHeight="1" x14ac:dyDescent="0.25">
      <c r="A111" s="9"/>
      <c r="B111" s="9"/>
      <c r="C111" s="9"/>
      <c r="D111" s="10" t="str">
        <f>IFERROR(INDEX(Kunder!$B$4:$B$200, MATCH($C111, Kunder!$A$4:$A$200, 0)),"")</f>
        <v/>
      </c>
      <c r="E111" s="9"/>
      <c r="F111" s="11"/>
      <c r="G111" s="11"/>
      <c r="H111" s="33"/>
      <c r="I111" s="29"/>
      <c r="J111" s="30"/>
      <c r="K111" s="31"/>
      <c r="L111" s="9"/>
    </row>
    <row r="112" spans="1:12" ht="18" customHeight="1" x14ac:dyDescent="0.25">
      <c r="A112" s="9"/>
      <c r="B112" s="9"/>
      <c r="C112" s="9"/>
      <c r="D112" s="10" t="str">
        <f>IFERROR(INDEX(Kunder!$B$4:$B$200, MATCH($C112, Kunder!$A$4:$A$200, 0)),"")</f>
        <v/>
      </c>
      <c r="E112" s="9"/>
      <c r="F112" s="11"/>
      <c r="G112" s="11"/>
      <c r="H112" s="33"/>
      <c r="I112" s="29"/>
      <c r="J112" s="30"/>
      <c r="K112" s="31"/>
      <c r="L112" s="9"/>
    </row>
    <row r="113" spans="1:12" ht="18" customHeight="1" x14ac:dyDescent="0.25">
      <c r="A113" s="9"/>
      <c r="B113" s="9"/>
      <c r="C113" s="9"/>
      <c r="D113" s="10" t="str">
        <f>IFERROR(INDEX(Kunder!$B$4:$B$200, MATCH($C113, Kunder!$A$4:$A$200, 0)),"")</f>
        <v/>
      </c>
      <c r="E113" s="9"/>
      <c r="F113" s="11"/>
      <c r="G113" s="11"/>
      <c r="H113" s="33"/>
      <c r="I113" s="29"/>
      <c r="J113" s="30"/>
      <c r="K113" s="31"/>
      <c r="L113" s="9"/>
    </row>
    <row r="114" spans="1:12" ht="18" customHeight="1" x14ac:dyDescent="0.25">
      <c r="A114" s="9"/>
      <c r="B114" s="9"/>
      <c r="C114" s="9"/>
      <c r="D114" s="10" t="str">
        <f>IFERROR(INDEX(Kunder!$B$4:$B$200, MATCH($C114, Kunder!$A$4:$A$200, 0)),"")</f>
        <v/>
      </c>
      <c r="E114" s="9"/>
      <c r="F114" s="11"/>
      <c r="G114" s="11"/>
      <c r="H114" s="33"/>
      <c r="I114" s="29"/>
      <c r="J114" s="30"/>
      <c r="K114" s="31"/>
      <c r="L114" s="9"/>
    </row>
    <row r="115" spans="1:12" ht="18" customHeight="1" x14ac:dyDescent="0.25">
      <c r="A115" s="9"/>
      <c r="B115" s="9"/>
      <c r="C115" s="9"/>
      <c r="D115" s="10" t="str">
        <f>IFERROR(INDEX(Kunder!$B$4:$B$200, MATCH($C115, Kunder!$A$4:$A$200, 0)),"")</f>
        <v/>
      </c>
      <c r="E115" s="9"/>
      <c r="F115" s="11"/>
      <c r="G115" s="11"/>
      <c r="H115" s="33"/>
      <c r="I115" s="29"/>
      <c r="J115" s="30"/>
      <c r="K115" s="31"/>
      <c r="L115" s="9"/>
    </row>
    <row r="116" spans="1:12" ht="18" customHeight="1" x14ac:dyDescent="0.25">
      <c r="A116" s="9"/>
      <c r="B116" s="9"/>
      <c r="C116" s="9"/>
      <c r="D116" s="10" t="str">
        <f>IFERROR(INDEX(Kunder!$B$4:$B$200, MATCH($C116, Kunder!$A$4:$A$200, 0)),"")</f>
        <v/>
      </c>
      <c r="E116" s="9"/>
      <c r="F116" s="11"/>
      <c r="G116" s="11"/>
      <c r="H116" s="33"/>
      <c r="I116" s="29"/>
      <c r="J116" s="30"/>
      <c r="K116" s="31"/>
      <c r="L116" s="9"/>
    </row>
    <row r="117" spans="1:12" ht="18" customHeight="1" x14ac:dyDescent="0.25">
      <c r="A117" s="9"/>
      <c r="B117" s="9"/>
      <c r="C117" s="9"/>
      <c r="D117" s="10" t="str">
        <f>IFERROR(INDEX(Kunder!$B$4:$B$200, MATCH($C117, Kunder!$A$4:$A$200, 0)),"")</f>
        <v/>
      </c>
      <c r="E117" s="9"/>
      <c r="F117" s="11"/>
      <c r="G117" s="11"/>
      <c r="H117" s="33"/>
      <c r="I117" s="29"/>
      <c r="J117" s="30"/>
      <c r="K117" s="31"/>
      <c r="L117" s="9"/>
    </row>
    <row r="118" spans="1:12" ht="18" customHeight="1" x14ac:dyDescent="0.25">
      <c r="A118" s="9"/>
      <c r="B118" s="9"/>
      <c r="C118" s="9"/>
      <c r="D118" s="10" t="str">
        <f>IFERROR(INDEX(Kunder!$B$4:$B$200, MATCH($C118, Kunder!$A$4:$A$200, 0)),"")</f>
        <v/>
      </c>
      <c r="E118" s="9"/>
      <c r="F118" s="11"/>
      <c r="G118" s="11"/>
      <c r="H118" s="33"/>
      <c r="I118" s="29"/>
      <c r="J118" s="30"/>
      <c r="K118" s="31"/>
      <c r="L118" s="9"/>
    </row>
    <row r="119" spans="1:12" ht="18" customHeight="1" x14ac:dyDescent="0.25">
      <c r="A119" s="9"/>
      <c r="B119" s="9"/>
      <c r="C119" s="9"/>
      <c r="D119" s="10" t="str">
        <f>IFERROR(INDEX(Kunder!$B$4:$B$200, MATCH($C119, Kunder!$A$4:$A$200, 0)),"")</f>
        <v/>
      </c>
      <c r="E119" s="9"/>
      <c r="F119" s="11"/>
      <c r="G119" s="11"/>
      <c r="H119" s="33"/>
      <c r="I119" s="29"/>
      <c r="J119" s="30"/>
      <c r="K119" s="31"/>
      <c r="L119" s="9"/>
    </row>
    <row r="120" spans="1:12" ht="18" customHeight="1" x14ac:dyDescent="0.25">
      <c r="A120" s="9"/>
      <c r="B120" s="9"/>
      <c r="C120" s="9"/>
      <c r="D120" s="10" t="str">
        <f>IFERROR(INDEX(Kunder!$B$4:$B$200, MATCH($C120, Kunder!$A$4:$A$200, 0)),"")</f>
        <v/>
      </c>
      <c r="E120" s="9"/>
      <c r="F120" s="11"/>
      <c r="G120" s="11"/>
      <c r="H120" s="33"/>
      <c r="I120" s="29"/>
      <c r="J120" s="30"/>
      <c r="K120" s="31"/>
      <c r="L120" s="9"/>
    </row>
    <row r="121" spans="1:12" ht="18" customHeight="1" x14ac:dyDescent="0.25">
      <c r="A121" s="9"/>
      <c r="B121" s="9"/>
      <c r="C121" s="9"/>
      <c r="D121" s="10" t="str">
        <f>IFERROR(INDEX(Kunder!$B$4:$B$200, MATCH($C121, Kunder!$A$4:$A$200, 0)),"")</f>
        <v/>
      </c>
      <c r="E121" s="9"/>
      <c r="F121" s="11"/>
      <c r="G121" s="11"/>
      <c r="H121" s="33"/>
      <c r="I121" s="29"/>
      <c r="J121" s="30"/>
      <c r="K121" s="31"/>
      <c r="L121" s="9"/>
    </row>
    <row r="122" spans="1:12" ht="18" customHeight="1" x14ac:dyDescent="0.25">
      <c r="A122" s="9"/>
      <c r="B122" s="9"/>
      <c r="C122" s="9"/>
      <c r="D122" s="10" t="str">
        <f>IFERROR(INDEX(Kunder!$B$4:$B$200, MATCH($C122, Kunder!$A$4:$A$200, 0)),"")</f>
        <v/>
      </c>
      <c r="E122" s="9"/>
      <c r="F122" s="11"/>
      <c r="G122" s="11"/>
      <c r="H122" s="33"/>
      <c r="I122" s="29"/>
      <c r="J122" s="30"/>
      <c r="K122" s="31"/>
      <c r="L122" s="9"/>
    </row>
    <row r="123" spans="1:12" ht="18" customHeight="1" x14ac:dyDescent="0.25">
      <c r="A123" s="9"/>
      <c r="B123" s="9"/>
      <c r="C123" s="9"/>
      <c r="D123" s="10" t="str">
        <f>IFERROR(INDEX(Kunder!$B$4:$B$200, MATCH($C123, Kunder!$A$4:$A$200, 0)),"")</f>
        <v/>
      </c>
      <c r="E123" s="9"/>
      <c r="F123" s="11"/>
      <c r="G123" s="11"/>
      <c r="H123" s="33"/>
      <c r="I123" s="29"/>
      <c r="J123" s="30"/>
      <c r="K123" s="31"/>
      <c r="L123" s="9"/>
    </row>
    <row r="124" spans="1:12" ht="18" customHeight="1" x14ac:dyDescent="0.25">
      <c r="A124" s="9"/>
      <c r="B124" s="9"/>
      <c r="C124" s="9"/>
      <c r="D124" s="10" t="str">
        <f>IFERROR(INDEX(Kunder!$B$4:$B$200, MATCH($C124, Kunder!$A$4:$A$200, 0)),"")</f>
        <v/>
      </c>
      <c r="E124" s="9"/>
      <c r="F124" s="11"/>
      <c r="G124" s="11"/>
      <c r="H124" s="33"/>
      <c r="I124" s="29"/>
      <c r="J124" s="30"/>
      <c r="K124" s="31"/>
      <c r="L124" s="9"/>
    </row>
    <row r="125" spans="1:12" ht="18" customHeight="1" x14ac:dyDescent="0.25">
      <c r="A125" s="9"/>
      <c r="B125" s="9"/>
      <c r="C125" s="9"/>
      <c r="D125" s="10" t="str">
        <f>IFERROR(INDEX(Kunder!$B$4:$B$200, MATCH($C125, Kunder!$A$4:$A$200, 0)),"")</f>
        <v/>
      </c>
      <c r="E125" s="9"/>
      <c r="F125" s="11"/>
      <c r="G125" s="11"/>
      <c r="H125" s="33"/>
      <c r="I125" s="29"/>
      <c r="J125" s="30"/>
      <c r="K125" s="31"/>
      <c r="L125" s="9"/>
    </row>
    <row r="126" spans="1:12" ht="18" customHeight="1" x14ac:dyDescent="0.25">
      <c r="A126" s="9"/>
      <c r="B126" s="9"/>
      <c r="C126" s="9"/>
      <c r="D126" s="10" t="str">
        <f>IFERROR(INDEX(Kunder!$B$4:$B$200, MATCH($C126, Kunder!$A$4:$A$200, 0)),"")</f>
        <v/>
      </c>
      <c r="E126" s="9"/>
      <c r="F126" s="11"/>
      <c r="G126" s="11"/>
      <c r="H126" s="33"/>
      <c r="I126" s="29"/>
      <c r="J126" s="30"/>
      <c r="K126" s="31"/>
      <c r="L126" s="9"/>
    </row>
    <row r="127" spans="1:12" ht="18" customHeight="1" x14ac:dyDescent="0.25">
      <c r="A127" s="9"/>
      <c r="B127" s="9"/>
      <c r="C127" s="9"/>
      <c r="D127" s="10" t="str">
        <f>IFERROR(INDEX(Kunder!$B$4:$B$200, MATCH($C127, Kunder!$A$4:$A$200, 0)),"")</f>
        <v/>
      </c>
      <c r="E127" s="9"/>
      <c r="F127" s="11"/>
      <c r="G127" s="11"/>
      <c r="H127" s="33"/>
      <c r="I127" s="29"/>
      <c r="J127" s="30"/>
      <c r="K127" s="31"/>
      <c r="L127" s="9"/>
    </row>
    <row r="128" spans="1:12" ht="18" customHeight="1" x14ac:dyDescent="0.25">
      <c r="A128" s="9"/>
      <c r="B128" s="9"/>
      <c r="C128" s="9"/>
      <c r="D128" s="10" t="str">
        <f>IFERROR(INDEX(Kunder!$B$4:$B$200, MATCH($C128, Kunder!$A$4:$A$200, 0)),"")</f>
        <v/>
      </c>
      <c r="E128" s="9"/>
      <c r="F128" s="11"/>
      <c r="G128" s="11"/>
      <c r="H128" s="33"/>
      <c r="I128" s="29"/>
      <c r="J128" s="30"/>
      <c r="K128" s="31"/>
      <c r="L128" s="9"/>
    </row>
    <row r="129" spans="1:12" ht="18" customHeight="1" x14ac:dyDescent="0.25">
      <c r="A129" s="9"/>
      <c r="B129" s="9"/>
      <c r="C129" s="9"/>
      <c r="D129" s="10" t="str">
        <f>IFERROR(INDEX(Kunder!$B$4:$B$200, MATCH($C129, Kunder!$A$4:$A$200, 0)),"")</f>
        <v/>
      </c>
      <c r="E129" s="9"/>
      <c r="F129" s="11"/>
      <c r="G129" s="11"/>
      <c r="H129" s="33"/>
      <c r="I129" s="29"/>
      <c r="J129" s="30"/>
      <c r="K129" s="31"/>
      <c r="L129" s="9"/>
    </row>
    <row r="130" spans="1:12" ht="18" customHeight="1" x14ac:dyDescent="0.25">
      <c r="A130" s="9"/>
      <c r="B130" s="9"/>
      <c r="C130" s="9"/>
      <c r="D130" s="10" t="str">
        <f>IFERROR(INDEX(Kunder!$B$4:$B$200, MATCH($C130, Kunder!$A$4:$A$200, 0)),"")</f>
        <v/>
      </c>
      <c r="E130" s="9"/>
      <c r="F130" s="11"/>
      <c r="G130" s="11"/>
      <c r="H130" s="33"/>
      <c r="I130" s="29"/>
      <c r="J130" s="30"/>
      <c r="K130" s="31"/>
      <c r="L130" s="9"/>
    </row>
    <row r="131" spans="1:12" ht="18" customHeight="1" x14ac:dyDescent="0.25">
      <c r="A131" s="9"/>
      <c r="B131" s="9"/>
      <c r="C131" s="9"/>
      <c r="D131" s="10" t="str">
        <f>IFERROR(INDEX(Kunder!$B$4:$B$200, MATCH($C131, Kunder!$A$4:$A$200, 0)),"")</f>
        <v/>
      </c>
      <c r="E131" s="9"/>
      <c r="F131" s="11"/>
      <c r="G131" s="11"/>
      <c r="H131" s="33"/>
      <c r="I131" s="29"/>
      <c r="J131" s="30"/>
      <c r="K131" s="31"/>
      <c r="L131" s="9"/>
    </row>
    <row r="132" spans="1:12" ht="18" customHeight="1" x14ac:dyDescent="0.25">
      <c r="A132" s="9"/>
      <c r="B132" s="9"/>
      <c r="C132" s="9"/>
      <c r="D132" s="10" t="str">
        <f>IFERROR(INDEX(Kunder!$B$4:$B$200, MATCH($C132, Kunder!$A$4:$A$200, 0)),"")</f>
        <v/>
      </c>
      <c r="E132" s="9"/>
      <c r="F132" s="11"/>
      <c r="G132" s="11"/>
      <c r="H132" s="33"/>
      <c r="I132" s="29"/>
      <c r="J132" s="30"/>
      <c r="K132" s="31"/>
      <c r="L132" s="9"/>
    </row>
    <row r="133" spans="1:12" ht="18" customHeight="1" x14ac:dyDescent="0.25">
      <c r="A133" s="9"/>
      <c r="B133" s="9"/>
      <c r="C133" s="9"/>
      <c r="D133" s="10" t="str">
        <f>IFERROR(INDEX(Kunder!$B$4:$B$200, MATCH($C133, Kunder!$A$4:$A$200, 0)),"")</f>
        <v/>
      </c>
      <c r="E133" s="9"/>
      <c r="F133" s="11"/>
      <c r="G133" s="11"/>
      <c r="H133" s="33"/>
      <c r="I133" s="29"/>
      <c r="J133" s="30"/>
      <c r="K133" s="31"/>
      <c r="L133" s="9"/>
    </row>
    <row r="134" spans="1:12" ht="18" customHeight="1" x14ac:dyDescent="0.25">
      <c r="A134" s="9"/>
      <c r="B134" s="9"/>
      <c r="C134" s="9"/>
      <c r="D134" s="10" t="str">
        <f>IFERROR(INDEX(Kunder!$B$4:$B$200, MATCH($C134, Kunder!$A$4:$A$200, 0)),"")</f>
        <v/>
      </c>
      <c r="E134" s="9"/>
      <c r="F134" s="11"/>
      <c r="G134" s="11"/>
      <c r="H134" s="33"/>
      <c r="I134" s="29"/>
      <c r="J134" s="30"/>
      <c r="K134" s="31"/>
      <c r="L134" s="9"/>
    </row>
    <row r="135" spans="1:12" ht="18" customHeight="1" x14ac:dyDescent="0.25">
      <c r="A135" s="9"/>
      <c r="B135" s="9"/>
      <c r="C135" s="9"/>
      <c r="D135" s="10" t="str">
        <f>IFERROR(INDEX(Kunder!$B$4:$B$200, MATCH($C135, Kunder!$A$4:$A$200, 0)),"")</f>
        <v/>
      </c>
      <c r="E135" s="9"/>
      <c r="F135" s="11"/>
      <c r="G135" s="11"/>
      <c r="H135" s="33"/>
      <c r="I135" s="29"/>
      <c r="J135" s="30"/>
      <c r="K135" s="31"/>
      <c r="L135" s="9"/>
    </row>
    <row r="136" spans="1:12" ht="18" customHeight="1" x14ac:dyDescent="0.25">
      <c r="A136" s="9"/>
      <c r="B136" s="9"/>
      <c r="C136" s="9"/>
      <c r="D136" s="10" t="str">
        <f>IFERROR(INDEX(Kunder!$B$4:$B$200, MATCH($C136, Kunder!$A$4:$A$200, 0)),"")</f>
        <v/>
      </c>
      <c r="E136" s="9"/>
      <c r="F136" s="11"/>
      <c r="G136" s="11"/>
      <c r="H136" s="33"/>
      <c r="I136" s="29"/>
      <c r="J136" s="30"/>
      <c r="K136" s="31"/>
      <c r="L136" s="9"/>
    </row>
    <row r="137" spans="1:12" ht="18" customHeight="1" x14ac:dyDescent="0.25">
      <c r="A137" s="9"/>
      <c r="B137" s="9"/>
      <c r="C137" s="9"/>
      <c r="D137" s="10" t="str">
        <f>IFERROR(INDEX(Kunder!$B$4:$B$200, MATCH($C137, Kunder!$A$4:$A$200, 0)),"")</f>
        <v/>
      </c>
      <c r="E137" s="9"/>
      <c r="F137" s="11"/>
      <c r="G137" s="11"/>
      <c r="H137" s="33"/>
      <c r="I137" s="29"/>
      <c r="J137" s="30"/>
      <c r="K137" s="31"/>
      <c r="L137" s="9"/>
    </row>
    <row r="138" spans="1:12" ht="18" customHeight="1" x14ac:dyDescent="0.25">
      <c r="A138" s="9"/>
      <c r="B138" s="9"/>
      <c r="C138" s="9"/>
      <c r="D138" s="10" t="str">
        <f>IFERROR(INDEX(Kunder!$B$4:$B$200, MATCH($C138, Kunder!$A$4:$A$200, 0)),"")</f>
        <v/>
      </c>
      <c r="E138" s="9"/>
      <c r="F138" s="11"/>
      <c r="G138" s="11"/>
      <c r="H138" s="33"/>
      <c r="I138" s="29"/>
      <c r="J138" s="30"/>
      <c r="K138" s="31"/>
      <c r="L138" s="9"/>
    </row>
    <row r="139" spans="1:12" ht="18" customHeight="1" x14ac:dyDescent="0.25">
      <c r="A139" s="9"/>
      <c r="B139" s="9"/>
      <c r="C139" s="9"/>
      <c r="D139" s="10" t="str">
        <f>IFERROR(INDEX(Kunder!$B$4:$B$200, MATCH($C139, Kunder!$A$4:$A$200, 0)),"")</f>
        <v/>
      </c>
      <c r="E139" s="9"/>
      <c r="F139" s="11"/>
      <c r="G139" s="11"/>
      <c r="H139" s="33"/>
      <c r="I139" s="29"/>
      <c r="J139" s="30"/>
      <c r="K139" s="31"/>
      <c r="L139" s="9"/>
    </row>
    <row r="140" spans="1:12" ht="18" customHeight="1" x14ac:dyDescent="0.25">
      <c r="A140" s="9"/>
      <c r="B140" s="9"/>
      <c r="C140" s="9"/>
      <c r="D140" s="10" t="str">
        <f>IFERROR(INDEX(Kunder!$B$4:$B$200, MATCH($C140, Kunder!$A$4:$A$200, 0)),"")</f>
        <v/>
      </c>
      <c r="E140" s="9"/>
      <c r="F140" s="11"/>
      <c r="G140" s="11"/>
      <c r="H140" s="33"/>
      <c r="I140" s="29"/>
      <c r="J140" s="30"/>
      <c r="K140" s="31"/>
      <c r="L140" s="9"/>
    </row>
    <row r="141" spans="1:12" ht="18" customHeight="1" x14ac:dyDescent="0.25">
      <c r="A141" s="9"/>
      <c r="B141" s="9"/>
      <c r="C141" s="9"/>
      <c r="D141" s="10" t="str">
        <f>IFERROR(INDEX(Kunder!$B$4:$B$200, MATCH($C141, Kunder!$A$4:$A$200, 0)),"")</f>
        <v/>
      </c>
      <c r="E141" s="9"/>
      <c r="F141" s="11"/>
      <c r="G141" s="11"/>
      <c r="H141" s="33"/>
      <c r="I141" s="29"/>
      <c r="J141" s="30"/>
      <c r="K141" s="31"/>
      <c r="L141" s="9"/>
    </row>
    <row r="142" spans="1:12" ht="18" customHeight="1" x14ac:dyDescent="0.25">
      <c r="A142" s="9"/>
      <c r="B142" s="9"/>
      <c r="C142" s="9"/>
      <c r="D142" s="10" t="str">
        <f>IFERROR(INDEX(Kunder!$B$4:$B$200, MATCH($C142, Kunder!$A$4:$A$200, 0)),"")</f>
        <v/>
      </c>
      <c r="E142" s="9"/>
      <c r="F142" s="11"/>
      <c r="G142" s="11"/>
      <c r="H142" s="33"/>
      <c r="I142" s="29"/>
      <c r="J142" s="30"/>
      <c r="K142" s="31"/>
      <c r="L142" s="9"/>
    </row>
    <row r="143" spans="1:12" ht="18" customHeight="1" x14ac:dyDescent="0.25">
      <c r="A143" s="9"/>
      <c r="B143" s="9"/>
      <c r="C143" s="9"/>
      <c r="D143" s="10" t="str">
        <f>IFERROR(INDEX(Kunder!$B$4:$B$200, MATCH($C143, Kunder!$A$4:$A$200, 0)),"")</f>
        <v/>
      </c>
      <c r="E143" s="9"/>
      <c r="F143" s="11"/>
      <c r="G143" s="11"/>
      <c r="H143" s="33"/>
      <c r="I143" s="29"/>
      <c r="J143" s="30"/>
      <c r="K143" s="31"/>
      <c r="L143" s="9"/>
    </row>
    <row r="144" spans="1:12" ht="18" customHeight="1" x14ac:dyDescent="0.25">
      <c r="A144" s="9"/>
      <c r="B144" s="9"/>
      <c r="C144" s="9"/>
      <c r="D144" s="10" t="str">
        <f>IFERROR(INDEX(Kunder!$B$4:$B$200, MATCH($C144, Kunder!$A$4:$A$200, 0)),"")</f>
        <v/>
      </c>
      <c r="E144" s="9"/>
      <c r="F144" s="11"/>
      <c r="G144" s="11"/>
      <c r="H144" s="33"/>
      <c r="I144" s="29"/>
      <c r="J144" s="30"/>
      <c r="K144" s="31"/>
      <c r="L144" s="9"/>
    </row>
    <row r="145" spans="1:12" ht="18" customHeight="1" x14ac:dyDescent="0.25">
      <c r="A145" s="9"/>
      <c r="B145" s="9"/>
      <c r="C145" s="9"/>
      <c r="D145" s="10" t="str">
        <f>IFERROR(INDEX(Kunder!$B$4:$B$200, MATCH($C145, Kunder!$A$4:$A$200, 0)),"")</f>
        <v/>
      </c>
      <c r="E145" s="9"/>
      <c r="F145" s="11"/>
      <c r="G145" s="11"/>
      <c r="H145" s="33"/>
      <c r="I145" s="29"/>
      <c r="J145" s="30"/>
      <c r="K145" s="31"/>
      <c r="L145" s="9"/>
    </row>
    <row r="146" spans="1:12" ht="18" customHeight="1" x14ac:dyDescent="0.25">
      <c r="A146" s="9"/>
      <c r="B146" s="9"/>
      <c r="C146" s="9"/>
      <c r="D146" s="10" t="str">
        <f>IFERROR(INDEX(Kunder!$B$4:$B$200, MATCH($C146, Kunder!$A$4:$A$200, 0)),"")</f>
        <v/>
      </c>
      <c r="E146" s="9"/>
      <c r="F146" s="11"/>
      <c r="G146" s="11"/>
      <c r="H146" s="33"/>
      <c r="I146" s="29"/>
      <c r="J146" s="30"/>
      <c r="K146" s="31"/>
      <c r="L146" s="9"/>
    </row>
    <row r="147" spans="1:12" ht="18" customHeight="1" x14ac:dyDescent="0.25">
      <c r="A147" s="9"/>
      <c r="B147" s="9"/>
      <c r="C147" s="9"/>
      <c r="D147" s="10" t="str">
        <f>IFERROR(INDEX(Kunder!$B$4:$B$200, MATCH($C147, Kunder!$A$4:$A$200, 0)),"")</f>
        <v/>
      </c>
      <c r="E147" s="9"/>
      <c r="F147" s="11"/>
      <c r="G147" s="11"/>
      <c r="H147" s="33"/>
      <c r="I147" s="29"/>
      <c r="J147" s="30"/>
      <c r="K147" s="31"/>
      <c r="L147" s="9"/>
    </row>
    <row r="148" spans="1:12" ht="18" customHeight="1" x14ac:dyDescent="0.25">
      <c r="A148" s="9"/>
      <c r="B148" s="9"/>
      <c r="C148" s="9"/>
      <c r="D148" s="10" t="str">
        <f>IFERROR(INDEX(Kunder!$B$4:$B$200, MATCH($C148, Kunder!$A$4:$A$200, 0)),"")</f>
        <v/>
      </c>
      <c r="E148" s="9"/>
      <c r="F148" s="11"/>
      <c r="G148" s="11"/>
      <c r="H148" s="33"/>
      <c r="I148" s="29"/>
      <c r="J148" s="30"/>
      <c r="K148" s="31"/>
      <c r="L148" s="9"/>
    </row>
    <row r="149" spans="1:12" ht="18" customHeight="1" x14ac:dyDescent="0.25">
      <c r="A149" s="9"/>
      <c r="B149" s="9"/>
      <c r="C149" s="9"/>
      <c r="D149" s="10" t="str">
        <f>IFERROR(INDEX(Kunder!$B$4:$B$200, MATCH($C149, Kunder!$A$4:$A$200, 0)),"")</f>
        <v/>
      </c>
      <c r="E149" s="9"/>
      <c r="F149" s="11"/>
      <c r="G149" s="11"/>
      <c r="H149" s="33"/>
      <c r="I149" s="29"/>
      <c r="J149" s="30"/>
      <c r="K149" s="31"/>
      <c r="L149" s="9"/>
    </row>
    <row r="150" spans="1:12" ht="18" customHeight="1" x14ac:dyDescent="0.25">
      <c r="A150" s="9"/>
      <c r="B150" s="9"/>
      <c r="C150" s="9"/>
      <c r="D150" s="10" t="str">
        <f>IFERROR(INDEX(Kunder!$B$4:$B$200, MATCH($C150, Kunder!$A$4:$A$200, 0)),"")</f>
        <v/>
      </c>
      <c r="E150" s="9"/>
      <c r="F150" s="11"/>
      <c r="G150" s="11"/>
      <c r="H150" s="33"/>
      <c r="I150" s="29"/>
      <c r="J150" s="30"/>
      <c r="K150" s="31"/>
      <c r="L150" s="9"/>
    </row>
    <row r="151" spans="1:12" ht="18" customHeight="1" x14ac:dyDescent="0.25">
      <c r="A151" s="9"/>
      <c r="B151" s="9"/>
      <c r="C151" s="9"/>
      <c r="D151" s="10" t="str">
        <f>IFERROR(INDEX(Kunder!$B$4:$B$200, MATCH($C151, Kunder!$A$4:$A$200, 0)),"")</f>
        <v/>
      </c>
      <c r="E151" s="9"/>
      <c r="F151" s="11"/>
      <c r="G151" s="11"/>
      <c r="H151" s="33"/>
      <c r="I151" s="29"/>
      <c r="J151" s="30"/>
      <c r="K151" s="31"/>
      <c r="L151" s="9"/>
    </row>
    <row r="152" spans="1:12" ht="18" customHeight="1" x14ac:dyDescent="0.25">
      <c r="A152" s="9"/>
      <c r="B152" s="9"/>
      <c r="C152" s="9"/>
      <c r="D152" s="10" t="str">
        <f>IFERROR(INDEX(Kunder!$B$4:$B$200, MATCH($C152, Kunder!$A$4:$A$200, 0)),"")</f>
        <v/>
      </c>
      <c r="E152" s="9"/>
      <c r="F152" s="11"/>
      <c r="G152" s="11"/>
      <c r="H152" s="33"/>
      <c r="I152" s="29"/>
      <c r="J152" s="30"/>
      <c r="K152" s="31"/>
      <c r="L152" s="9"/>
    </row>
    <row r="153" spans="1:12" ht="18" customHeight="1" x14ac:dyDescent="0.25">
      <c r="A153" s="9"/>
      <c r="B153" s="9"/>
      <c r="C153" s="9"/>
      <c r="D153" s="10" t="str">
        <f>IFERROR(INDEX(Kunder!$B$4:$B$200, MATCH($C153, Kunder!$A$4:$A$200, 0)),"")</f>
        <v/>
      </c>
      <c r="E153" s="9"/>
      <c r="F153" s="11"/>
      <c r="G153" s="11"/>
      <c r="H153" s="33"/>
      <c r="I153" s="29"/>
      <c r="J153" s="30"/>
      <c r="K153" s="31"/>
      <c r="L153" s="9"/>
    </row>
    <row r="154" spans="1:12" ht="18" customHeight="1" x14ac:dyDescent="0.25">
      <c r="A154" s="9"/>
      <c r="B154" s="9"/>
      <c r="C154" s="9"/>
      <c r="D154" s="10" t="str">
        <f>IFERROR(INDEX(Kunder!$B$4:$B$200, MATCH($C154, Kunder!$A$4:$A$200, 0)),"")</f>
        <v/>
      </c>
      <c r="E154" s="9"/>
      <c r="F154" s="11"/>
      <c r="G154" s="11"/>
      <c r="H154" s="33"/>
      <c r="I154" s="29"/>
      <c r="J154" s="30"/>
      <c r="K154" s="31"/>
      <c r="L154" s="9"/>
    </row>
    <row r="155" spans="1:12" ht="18" customHeight="1" x14ac:dyDescent="0.25">
      <c r="A155" s="9"/>
      <c r="B155" s="9"/>
      <c r="C155" s="9"/>
      <c r="D155" s="10" t="str">
        <f>IFERROR(INDEX(Kunder!$B$4:$B$200, MATCH($C155, Kunder!$A$4:$A$200, 0)),"")</f>
        <v/>
      </c>
      <c r="E155" s="9"/>
      <c r="F155" s="11"/>
      <c r="G155" s="11"/>
      <c r="H155" s="33"/>
      <c r="I155" s="29"/>
      <c r="J155" s="30"/>
      <c r="K155" s="31"/>
      <c r="L155" s="9"/>
    </row>
    <row r="156" spans="1:12" ht="18" customHeight="1" x14ac:dyDescent="0.25">
      <c r="A156" s="9"/>
      <c r="B156" s="9"/>
      <c r="C156" s="9"/>
      <c r="D156" s="10" t="str">
        <f>IFERROR(INDEX(Kunder!$B$4:$B$200, MATCH($C156, Kunder!$A$4:$A$200, 0)),"")</f>
        <v/>
      </c>
      <c r="E156" s="9"/>
      <c r="F156" s="11"/>
      <c r="G156" s="11"/>
      <c r="H156" s="33"/>
      <c r="I156" s="29"/>
      <c r="J156" s="30"/>
      <c r="K156" s="31"/>
      <c r="L156" s="9"/>
    </row>
    <row r="157" spans="1:12" ht="18" customHeight="1" x14ac:dyDescent="0.25">
      <c r="A157" s="9"/>
      <c r="B157" s="9"/>
      <c r="C157" s="9"/>
      <c r="D157" s="10" t="str">
        <f>IFERROR(INDEX(Kunder!$B$4:$B$200, MATCH($C157, Kunder!$A$4:$A$200, 0)),"")</f>
        <v/>
      </c>
      <c r="E157" s="9"/>
      <c r="F157" s="11"/>
      <c r="G157" s="11"/>
      <c r="H157" s="33"/>
      <c r="I157" s="29"/>
      <c r="J157" s="30"/>
      <c r="K157" s="31"/>
      <c r="L157" s="9"/>
    </row>
    <row r="158" spans="1:12" ht="18" customHeight="1" x14ac:dyDescent="0.25">
      <c r="A158" s="9"/>
      <c r="B158" s="9"/>
      <c r="C158" s="9"/>
      <c r="D158" s="10" t="str">
        <f>IFERROR(INDEX(Kunder!$B$4:$B$200, MATCH($C158, Kunder!$A$4:$A$200, 0)),"")</f>
        <v/>
      </c>
      <c r="E158" s="9"/>
      <c r="F158" s="11"/>
      <c r="G158" s="11"/>
      <c r="H158" s="33"/>
      <c r="I158" s="29"/>
      <c r="J158" s="30"/>
      <c r="K158" s="31"/>
      <c r="L158" s="9"/>
    </row>
    <row r="159" spans="1:12" ht="18" customHeight="1" x14ac:dyDescent="0.25">
      <c r="A159" s="9"/>
      <c r="B159" s="9"/>
      <c r="C159" s="9"/>
      <c r="D159" s="10" t="str">
        <f>IFERROR(INDEX(Kunder!$B$4:$B$200, MATCH($C159, Kunder!$A$4:$A$200, 0)),"")</f>
        <v/>
      </c>
      <c r="E159" s="9"/>
      <c r="F159" s="11"/>
      <c r="G159" s="11"/>
      <c r="H159" s="33"/>
      <c r="I159" s="29"/>
      <c r="J159" s="30"/>
      <c r="K159" s="31"/>
      <c r="L159" s="9"/>
    </row>
    <row r="160" spans="1:12" ht="18" customHeight="1" x14ac:dyDescent="0.25">
      <c r="A160" s="9"/>
      <c r="B160" s="9"/>
      <c r="C160" s="9"/>
      <c r="D160" s="10" t="str">
        <f>IFERROR(INDEX(Kunder!$B$4:$B$200, MATCH($C160, Kunder!$A$4:$A$200, 0)),"")</f>
        <v/>
      </c>
      <c r="E160" s="9"/>
      <c r="F160" s="11"/>
      <c r="G160" s="11"/>
      <c r="H160" s="33"/>
      <c r="I160" s="29"/>
      <c r="J160" s="30"/>
      <c r="K160" s="31"/>
      <c r="L160" s="9"/>
    </row>
    <row r="161" spans="1:12" ht="18" customHeight="1" x14ac:dyDescent="0.25">
      <c r="A161" s="9"/>
      <c r="B161" s="9"/>
      <c r="C161" s="9"/>
      <c r="D161" s="10" t="str">
        <f>IFERROR(INDEX(Kunder!$B$4:$B$200, MATCH($C161, Kunder!$A$4:$A$200, 0)),"")</f>
        <v/>
      </c>
      <c r="E161" s="9"/>
      <c r="F161" s="11"/>
      <c r="G161" s="11"/>
      <c r="H161" s="33"/>
      <c r="I161" s="29"/>
      <c r="J161" s="30"/>
      <c r="K161" s="31"/>
      <c r="L161" s="9"/>
    </row>
    <row r="162" spans="1:12" ht="18" customHeight="1" x14ac:dyDescent="0.25">
      <c r="A162" s="9"/>
      <c r="B162" s="9"/>
      <c r="C162" s="9"/>
      <c r="D162" s="10" t="str">
        <f>IFERROR(INDEX(Kunder!$B$4:$B$200, MATCH($C162, Kunder!$A$4:$A$200, 0)),"")</f>
        <v/>
      </c>
      <c r="E162" s="9"/>
      <c r="F162" s="11"/>
      <c r="G162" s="11"/>
      <c r="H162" s="33"/>
      <c r="I162" s="29"/>
      <c r="J162" s="30"/>
      <c r="K162" s="31"/>
      <c r="L162" s="9"/>
    </row>
    <row r="163" spans="1:12" ht="18" customHeight="1" x14ac:dyDescent="0.25">
      <c r="A163" s="9"/>
      <c r="B163" s="9"/>
      <c r="C163" s="9"/>
      <c r="D163" s="10" t="str">
        <f>IFERROR(INDEX(Kunder!$B$4:$B$200, MATCH($C163, Kunder!$A$4:$A$200, 0)),"")</f>
        <v/>
      </c>
      <c r="E163" s="9"/>
      <c r="F163" s="11"/>
      <c r="G163" s="11"/>
      <c r="H163" s="33"/>
      <c r="I163" s="29"/>
      <c r="J163" s="30"/>
      <c r="K163" s="31"/>
      <c r="L163" s="9"/>
    </row>
    <row r="164" spans="1:12" ht="18" customHeight="1" x14ac:dyDescent="0.25">
      <c r="A164" s="9"/>
      <c r="B164" s="9"/>
      <c r="C164" s="9"/>
      <c r="D164" s="10" t="str">
        <f>IFERROR(INDEX(Kunder!$B$4:$B$200, MATCH($C164, Kunder!$A$4:$A$200, 0)),"")</f>
        <v/>
      </c>
      <c r="E164" s="9"/>
      <c r="F164" s="11"/>
      <c r="G164" s="11"/>
      <c r="H164" s="33"/>
      <c r="I164" s="29"/>
      <c r="J164" s="30"/>
      <c r="K164" s="31"/>
      <c r="L164" s="9"/>
    </row>
    <row r="165" spans="1:12" ht="18" customHeight="1" x14ac:dyDescent="0.25">
      <c r="A165" s="9"/>
      <c r="B165" s="9"/>
      <c r="C165" s="9"/>
      <c r="D165" s="10" t="str">
        <f>IFERROR(INDEX(Kunder!$B$4:$B$200, MATCH($C165, Kunder!$A$4:$A$200, 0)),"")</f>
        <v/>
      </c>
      <c r="E165" s="9"/>
      <c r="F165" s="11"/>
      <c r="G165" s="11"/>
      <c r="H165" s="33"/>
      <c r="I165" s="29"/>
      <c r="J165" s="30"/>
      <c r="K165" s="31"/>
      <c r="L165" s="9"/>
    </row>
    <row r="166" spans="1:12" ht="18" customHeight="1" x14ac:dyDescent="0.25">
      <c r="A166" s="9"/>
      <c r="B166" s="9"/>
      <c r="C166" s="9"/>
      <c r="D166" s="10" t="str">
        <f>IFERROR(INDEX(Kunder!$B$4:$B$200, MATCH($C166, Kunder!$A$4:$A$200, 0)),"")</f>
        <v/>
      </c>
      <c r="E166" s="9"/>
      <c r="F166" s="11"/>
      <c r="G166" s="11"/>
      <c r="H166" s="33"/>
      <c r="I166" s="29"/>
      <c r="J166" s="30"/>
      <c r="K166" s="31"/>
      <c r="L166" s="9"/>
    </row>
    <row r="167" spans="1:12" ht="18" customHeight="1" x14ac:dyDescent="0.25">
      <c r="A167" s="9"/>
      <c r="B167" s="9"/>
      <c r="C167" s="9"/>
      <c r="D167" s="10" t="str">
        <f>IFERROR(INDEX(Kunder!$B$4:$B$200, MATCH($C167, Kunder!$A$4:$A$200, 0)),"")</f>
        <v/>
      </c>
      <c r="E167" s="9"/>
      <c r="F167" s="11"/>
      <c r="G167" s="11"/>
      <c r="H167" s="33"/>
      <c r="I167" s="29"/>
      <c r="J167" s="30"/>
      <c r="K167" s="31"/>
      <c r="L167" s="9"/>
    </row>
    <row r="168" spans="1:12" ht="18" customHeight="1" x14ac:dyDescent="0.25">
      <c r="A168" s="9"/>
      <c r="B168" s="9"/>
      <c r="C168" s="9"/>
      <c r="D168" s="10" t="str">
        <f>IFERROR(INDEX(Kunder!$B$4:$B$200, MATCH($C168, Kunder!$A$4:$A$200, 0)),"")</f>
        <v/>
      </c>
      <c r="E168" s="9"/>
      <c r="F168" s="11"/>
      <c r="G168" s="11"/>
      <c r="H168" s="33"/>
      <c r="I168" s="29"/>
      <c r="J168" s="30"/>
      <c r="K168" s="31"/>
      <c r="L168" s="9"/>
    </row>
    <row r="169" spans="1:12" ht="18" customHeight="1" x14ac:dyDescent="0.25">
      <c r="A169" s="9"/>
      <c r="B169" s="9"/>
      <c r="C169" s="9"/>
      <c r="D169" s="10" t="str">
        <f>IFERROR(INDEX(Kunder!$B$4:$B$200, MATCH($C169, Kunder!$A$4:$A$200, 0)),"")</f>
        <v/>
      </c>
      <c r="E169" s="9"/>
      <c r="F169" s="11"/>
      <c r="G169" s="11"/>
      <c r="H169" s="33"/>
      <c r="I169" s="29"/>
      <c r="J169" s="30"/>
      <c r="K169" s="31"/>
      <c r="L169" s="9"/>
    </row>
    <row r="170" spans="1:12" ht="18" customHeight="1" x14ac:dyDescent="0.25">
      <c r="A170" s="9"/>
      <c r="B170" s="9"/>
      <c r="C170" s="9"/>
      <c r="D170" s="10" t="str">
        <f>IFERROR(INDEX(Kunder!$B$4:$B$200, MATCH($C170, Kunder!$A$4:$A$200, 0)),"")</f>
        <v/>
      </c>
      <c r="E170" s="9"/>
      <c r="F170" s="11"/>
      <c r="G170" s="11"/>
      <c r="H170" s="33"/>
      <c r="I170" s="29"/>
      <c r="J170" s="30"/>
      <c r="K170" s="31"/>
      <c r="L170" s="9"/>
    </row>
    <row r="171" spans="1:12" ht="18" customHeight="1" x14ac:dyDescent="0.25">
      <c r="A171" s="9"/>
      <c r="B171" s="9"/>
      <c r="C171" s="9"/>
      <c r="D171" s="10" t="str">
        <f>IFERROR(INDEX(Kunder!$B$4:$B$200, MATCH($C171, Kunder!$A$4:$A$200, 0)),"")</f>
        <v/>
      </c>
      <c r="E171" s="9"/>
      <c r="F171" s="11"/>
      <c r="G171" s="11"/>
      <c r="H171" s="33"/>
      <c r="I171" s="29"/>
      <c r="J171" s="30"/>
      <c r="K171" s="31"/>
      <c r="L171" s="9"/>
    </row>
    <row r="172" spans="1:12" ht="18" customHeight="1" x14ac:dyDescent="0.25">
      <c r="A172" s="9"/>
      <c r="B172" s="9"/>
      <c r="C172" s="9"/>
      <c r="D172" s="10" t="str">
        <f>IFERROR(INDEX(Kunder!$B$4:$B$200, MATCH($C172, Kunder!$A$4:$A$200, 0)),"")</f>
        <v/>
      </c>
      <c r="E172" s="9"/>
      <c r="F172" s="11"/>
      <c r="G172" s="11"/>
      <c r="H172" s="33"/>
      <c r="I172" s="29"/>
      <c r="J172" s="30"/>
      <c r="K172" s="31"/>
      <c r="L172" s="9"/>
    </row>
    <row r="173" spans="1:12" ht="18" customHeight="1" x14ac:dyDescent="0.25">
      <c r="A173" s="9"/>
      <c r="B173" s="9"/>
      <c r="C173" s="9"/>
      <c r="D173" s="10" t="str">
        <f>IFERROR(INDEX(Kunder!$B$4:$B$200, MATCH($C173, Kunder!$A$4:$A$200, 0)),"")</f>
        <v/>
      </c>
      <c r="E173" s="9"/>
      <c r="F173" s="11"/>
      <c r="G173" s="11"/>
      <c r="H173" s="33"/>
      <c r="I173" s="29"/>
      <c r="J173" s="30"/>
      <c r="K173" s="31"/>
      <c r="L173" s="9"/>
    </row>
    <row r="174" spans="1:12" ht="18" customHeight="1" x14ac:dyDescent="0.25">
      <c r="A174" s="9"/>
      <c r="B174" s="9"/>
      <c r="C174" s="9"/>
      <c r="D174" s="10" t="str">
        <f>IFERROR(INDEX(Kunder!$B$4:$B$200, MATCH($C174, Kunder!$A$4:$A$200, 0)),"")</f>
        <v/>
      </c>
      <c r="E174" s="9"/>
      <c r="F174" s="11"/>
      <c r="G174" s="11"/>
      <c r="H174" s="33"/>
      <c r="I174" s="29"/>
      <c r="J174" s="30"/>
      <c r="K174" s="31"/>
      <c r="L174" s="9"/>
    </row>
    <row r="175" spans="1:12" ht="18" customHeight="1" x14ac:dyDescent="0.25">
      <c r="A175" s="9"/>
      <c r="B175" s="9"/>
      <c r="C175" s="9"/>
      <c r="D175" s="10" t="str">
        <f>IFERROR(INDEX(Kunder!$B$4:$B$200, MATCH($C175, Kunder!$A$4:$A$200, 0)),"")</f>
        <v/>
      </c>
      <c r="E175" s="9"/>
      <c r="F175" s="11"/>
      <c r="G175" s="11"/>
      <c r="H175" s="33"/>
      <c r="I175" s="29"/>
      <c r="J175" s="30"/>
      <c r="K175" s="31"/>
      <c r="L175" s="9"/>
    </row>
    <row r="176" spans="1:12" ht="18" customHeight="1" x14ac:dyDescent="0.25">
      <c r="A176" s="9"/>
      <c r="B176" s="9"/>
      <c r="C176" s="9"/>
      <c r="D176" s="10" t="str">
        <f>IFERROR(INDEX(Kunder!$B$4:$B$200, MATCH($C176, Kunder!$A$4:$A$200, 0)),"")</f>
        <v/>
      </c>
      <c r="E176" s="9"/>
      <c r="F176" s="11"/>
      <c r="G176" s="11"/>
      <c r="H176" s="33"/>
      <c r="I176" s="29"/>
      <c r="J176" s="30"/>
      <c r="K176" s="31"/>
      <c r="L176" s="9"/>
    </row>
    <row r="177" spans="1:12" ht="18" customHeight="1" x14ac:dyDescent="0.25">
      <c r="A177" s="9"/>
      <c r="B177" s="9"/>
      <c r="C177" s="9"/>
      <c r="D177" s="10" t="str">
        <f>IFERROR(INDEX(Kunder!$B$4:$B$200, MATCH($C177, Kunder!$A$4:$A$200, 0)),"")</f>
        <v/>
      </c>
      <c r="E177" s="9"/>
      <c r="F177" s="11"/>
      <c r="G177" s="11"/>
      <c r="H177" s="33"/>
      <c r="I177" s="29"/>
      <c r="J177" s="30"/>
      <c r="K177" s="31"/>
      <c r="L177" s="9"/>
    </row>
    <row r="178" spans="1:12" ht="18" customHeight="1" x14ac:dyDescent="0.25">
      <c r="A178" s="9"/>
      <c r="B178" s="9"/>
      <c r="C178" s="9"/>
      <c r="D178" s="10" t="str">
        <f>IFERROR(INDEX(Kunder!$B$4:$B$200, MATCH($C178, Kunder!$A$4:$A$200, 0)),"")</f>
        <v/>
      </c>
      <c r="E178" s="9"/>
      <c r="F178" s="11"/>
      <c r="G178" s="11"/>
      <c r="H178" s="33"/>
      <c r="I178" s="29"/>
      <c r="J178" s="30"/>
      <c r="K178" s="31"/>
      <c r="L178" s="9"/>
    </row>
    <row r="179" spans="1:12" ht="18" customHeight="1" x14ac:dyDescent="0.25">
      <c r="A179" s="9"/>
      <c r="B179" s="9"/>
      <c r="C179" s="9"/>
      <c r="D179" s="10" t="str">
        <f>IFERROR(INDEX(Kunder!$B$4:$B$200, MATCH($C179, Kunder!$A$4:$A$200, 0)),"")</f>
        <v/>
      </c>
      <c r="E179" s="9"/>
      <c r="F179" s="11"/>
      <c r="G179" s="11"/>
      <c r="H179" s="33"/>
      <c r="I179" s="29"/>
      <c r="J179" s="30"/>
      <c r="K179" s="31"/>
      <c r="L179" s="9"/>
    </row>
    <row r="180" spans="1:12" ht="18" customHeight="1" x14ac:dyDescent="0.25">
      <c r="A180" s="9"/>
      <c r="B180" s="9"/>
      <c r="C180" s="9"/>
      <c r="D180" s="10" t="str">
        <f>IFERROR(INDEX(Kunder!$B$4:$B$200, MATCH($C180, Kunder!$A$4:$A$200, 0)),"")</f>
        <v/>
      </c>
      <c r="E180" s="9"/>
      <c r="F180" s="11"/>
      <c r="G180" s="11"/>
      <c r="H180" s="33"/>
      <c r="I180" s="29"/>
      <c r="J180" s="30"/>
      <c r="K180" s="31"/>
      <c r="L180" s="9"/>
    </row>
    <row r="181" spans="1:12" ht="18" customHeight="1" x14ac:dyDescent="0.25">
      <c r="A181" s="9"/>
      <c r="B181" s="9"/>
      <c r="C181" s="9"/>
      <c r="D181" s="10" t="str">
        <f>IFERROR(INDEX(Kunder!$B$4:$B$200, MATCH($C181, Kunder!$A$4:$A$200, 0)),"")</f>
        <v/>
      </c>
      <c r="E181" s="9"/>
      <c r="F181" s="11"/>
      <c r="G181" s="11"/>
      <c r="H181" s="33"/>
      <c r="I181" s="29"/>
      <c r="J181" s="30"/>
      <c r="K181" s="31"/>
      <c r="L181" s="9"/>
    </row>
    <row r="182" spans="1:12" ht="18" customHeight="1" x14ac:dyDescent="0.25">
      <c r="A182" s="9"/>
      <c r="B182" s="9"/>
      <c r="C182" s="9"/>
      <c r="D182" s="10" t="str">
        <f>IFERROR(INDEX(Kunder!$B$4:$B$200, MATCH($C182, Kunder!$A$4:$A$200, 0)),"")</f>
        <v/>
      </c>
      <c r="E182" s="9"/>
      <c r="F182" s="11"/>
      <c r="G182" s="11"/>
      <c r="H182" s="33"/>
      <c r="I182" s="29"/>
      <c r="J182" s="30"/>
      <c r="K182" s="31"/>
      <c r="L182" s="9"/>
    </row>
    <row r="183" spans="1:12" ht="18" customHeight="1" x14ac:dyDescent="0.25">
      <c r="A183" s="9"/>
      <c r="B183" s="9"/>
      <c r="C183" s="9"/>
      <c r="D183" s="10" t="str">
        <f>IFERROR(INDEX(Kunder!$B$4:$B$200, MATCH($C183, Kunder!$A$4:$A$200, 0)),"")</f>
        <v/>
      </c>
      <c r="E183" s="9"/>
      <c r="F183" s="11"/>
      <c r="G183" s="11"/>
      <c r="H183" s="33"/>
      <c r="I183" s="29"/>
      <c r="J183" s="30"/>
      <c r="K183" s="31"/>
      <c r="L183" s="9"/>
    </row>
    <row r="184" spans="1:12" ht="18" customHeight="1" x14ac:dyDescent="0.25">
      <c r="A184" s="9"/>
      <c r="B184" s="9"/>
      <c r="C184" s="9"/>
      <c r="D184" s="10" t="str">
        <f>IFERROR(INDEX(Kunder!$B$4:$B$200, MATCH($C184, Kunder!$A$4:$A$200, 0)),"")</f>
        <v/>
      </c>
      <c r="E184" s="9"/>
      <c r="F184" s="11"/>
      <c r="G184" s="11"/>
      <c r="H184" s="33"/>
      <c r="I184" s="29"/>
      <c r="J184" s="30"/>
      <c r="K184" s="31"/>
      <c r="L184" s="9"/>
    </row>
    <row r="185" spans="1:12" ht="18" customHeight="1" x14ac:dyDescent="0.25">
      <c r="A185" s="9"/>
      <c r="B185" s="9"/>
      <c r="C185" s="9"/>
      <c r="D185" s="10" t="str">
        <f>IFERROR(INDEX(Kunder!$B$4:$B$200, MATCH($C185, Kunder!$A$4:$A$200, 0)),"")</f>
        <v/>
      </c>
      <c r="E185" s="9"/>
      <c r="F185" s="11"/>
      <c r="G185" s="11"/>
      <c r="H185" s="33"/>
      <c r="I185" s="29"/>
      <c r="J185" s="30"/>
      <c r="K185" s="31"/>
      <c r="L185" s="9"/>
    </row>
    <row r="186" spans="1:12" ht="18" customHeight="1" x14ac:dyDescent="0.25">
      <c r="A186" s="9"/>
      <c r="B186" s="9"/>
      <c r="C186" s="9"/>
      <c r="D186" s="10" t="str">
        <f>IFERROR(INDEX(Kunder!$B$4:$B$200, MATCH($C186, Kunder!$A$4:$A$200, 0)),"")</f>
        <v/>
      </c>
      <c r="E186" s="9"/>
      <c r="F186" s="11"/>
      <c r="G186" s="11"/>
      <c r="H186" s="33"/>
      <c r="I186" s="29"/>
      <c r="J186" s="30"/>
      <c r="K186" s="31"/>
      <c r="L186" s="9"/>
    </row>
    <row r="187" spans="1:12" ht="18" customHeight="1" x14ac:dyDescent="0.25">
      <c r="A187" s="9"/>
      <c r="B187" s="9"/>
      <c r="C187" s="9"/>
      <c r="D187" s="10" t="str">
        <f>IFERROR(INDEX(Kunder!$B$4:$B$200, MATCH($C187, Kunder!$A$4:$A$200, 0)),"")</f>
        <v/>
      </c>
      <c r="E187" s="9"/>
      <c r="F187" s="11"/>
      <c r="G187" s="11"/>
      <c r="H187" s="33"/>
      <c r="I187" s="29"/>
      <c r="J187" s="30"/>
      <c r="K187" s="31"/>
      <c r="L187" s="9"/>
    </row>
    <row r="188" spans="1:12" ht="18" customHeight="1" x14ac:dyDescent="0.25">
      <c r="A188" s="9"/>
      <c r="B188" s="9"/>
      <c r="C188" s="9"/>
      <c r="D188" s="10" t="str">
        <f>IFERROR(INDEX(Kunder!$B$4:$B$200, MATCH($C188, Kunder!$A$4:$A$200, 0)),"")</f>
        <v/>
      </c>
      <c r="E188" s="9"/>
      <c r="F188" s="11"/>
      <c r="G188" s="11"/>
      <c r="H188" s="33"/>
      <c r="I188" s="29"/>
      <c r="J188" s="30"/>
      <c r="K188" s="31"/>
      <c r="L188" s="9"/>
    </row>
    <row r="189" spans="1:12" ht="18" customHeight="1" x14ac:dyDescent="0.25">
      <c r="A189" s="9"/>
      <c r="B189" s="9"/>
      <c r="C189" s="9"/>
      <c r="D189" s="10" t="str">
        <f>IFERROR(INDEX(Kunder!$B$4:$B$200, MATCH($C189, Kunder!$A$4:$A$200, 0)),"")</f>
        <v/>
      </c>
      <c r="E189" s="9"/>
      <c r="F189" s="11"/>
      <c r="G189" s="11"/>
      <c r="H189" s="33"/>
      <c r="I189" s="29"/>
      <c r="J189" s="30"/>
      <c r="K189" s="31"/>
      <c r="L189" s="9"/>
    </row>
    <row r="190" spans="1:12" ht="18" customHeight="1" x14ac:dyDescent="0.25">
      <c r="A190" s="9"/>
      <c r="B190" s="9"/>
      <c r="C190" s="9"/>
      <c r="D190" s="10" t="str">
        <f>IFERROR(INDEX(Kunder!$B$4:$B$200, MATCH($C190, Kunder!$A$4:$A$200, 0)),"")</f>
        <v/>
      </c>
      <c r="E190" s="9"/>
      <c r="F190" s="11"/>
      <c r="G190" s="11"/>
      <c r="H190" s="33"/>
      <c r="I190" s="29"/>
      <c r="J190" s="30"/>
      <c r="K190" s="31"/>
      <c r="L190" s="9"/>
    </row>
    <row r="191" spans="1:12" ht="18" customHeight="1" x14ac:dyDescent="0.25">
      <c r="A191" s="9"/>
      <c r="B191" s="9"/>
      <c r="C191" s="9"/>
      <c r="D191" s="10" t="str">
        <f>IFERROR(INDEX(Kunder!$B$4:$B$200, MATCH($C191, Kunder!$A$4:$A$200, 0)),"")</f>
        <v/>
      </c>
      <c r="E191" s="9"/>
      <c r="F191" s="11"/>
      <c r="G191" s="11"/>
      <c r="H191" s="33"/>
      <c r="I191" s="29"/>
      <c r="J191" s="30"/>
      <c r="K191" s="31"/>
      <c r="L191" s="9"/>
    </row>
    <row r="192" spans="1:12" ht="18" customHeight="1" x14ac:dyDescent="0.25">
      <c r="A192" s="9"/>
      <c r="B192" s="9"/>
      <c r="C192" s="9"/>
      <c r="D192" s="10" t="str">
        <f>IFERROR(INDEX(Kunder!$B$4:$B$200, MATCH($C192, Kunder!$A$4:$A$200, 0)),"")</f>
        <v/>
      </c>
      <c r="E192" s="9"/>
      <c r="F192" s="11"/>
      <c r="G192" s="11"/>
      <c r="H192" s="33"/>
      <c r="I192" s="29"/>
      <c r="J192" s="30"/>
      <c r="K192" s="31"/>
      <c r="L192" s="9"/>
    </row>
    <row r="193" spans="1:12" ht="18" customHeight="1" x14ac:dyDescent="0.25">
      <c r="A193" s="9"/>
      <c r="B193" s="9"/>
      <c r="C193" s="9"/>
      <c r="D193" s="10" t="str">
        <f>IFERROR(INDEX(Kunder!$B$4:$B$200, MATCH($C193, Kunder!$A$4:$A$200, 0)),"")</f>
        <v/>
      </c>
      <c r="E193" s="9"/>
      <c r="F193" s="11"/>
      <c r="G193" s="11"/>
      <c r="H193" s="33"/>
      <c r="I193" s="29"/>
      <c r="J193" s="30"/>
      <c r="K193" s="31"/>
      <c r="L193" s="9"/>
    </row>
    <row r="194" spans="1:12" ht="18" customHeight="1" x14ac:dyDescent="0.25">
      <c r="A194" s="9"/>
      <c r="B194" s="9"/>
      <c r="C194" s="9"/>
      <c r="D194" s="10" t="str">
        <f>IFERROR(INDEX(Kunder!$B$4:$B$200, MATCH($C194, Kunder!$A$4:$A$200, 0)),"")</f>
        <v/>
      </c>
      <c r="E194" s="9"/>
      <c r="F194" s="11"/>
      <c r="G194" s="11"/>
      <c r="H194" s="33"/>
      <c r="I194" s="29"/>
      <c r="J194" s="30"/>
      <c r="K194" s="31"/>
      <c r="L194" s="9"/>
    </row>
    <row r="195" spans="1:12" ht="18" customHeight="1" x14ac:dyDescent="0.25">
      <c r="A195" s="9"/>
      <c r="B195" s="9"/>
      <c r="C195" s="9"/>
      <c r="D195" s="10" t="str">
        <f>IFERROR(INDEX(Kunder!$B$4:$B$200, MATCH($C195, Kunder!$A$4:$A$200, 0)),"")</f>
        <v/>
      </c>
      <c r="E195" s="9"/>
      <c r="F195" s="11"/>
      <c r="G195" s="11"/>
      <c r="H195" s="33"/>
      <c r="I195" s="29"/>
      <c r="J195" s="30"/>
      <c r="K195" s="31"/>
      <c r="L195" s="9"/>
    </row>
    <row r="196" spans="1:12" ht="18" customHeight="1" x14ac:dyDescent="0.25">
      <c r="A196" s="9"/>
      <c r="B196" s="9"/>
      <c r="C196" s="9"/>
      <c r="D196" s="10" t="str">
        <f>IFERROR(INDEX(Kunder!$B$4:$B$200, MATCH($C196, Kunder!$A$4:$A$200, 0)),"")</f>
        <v/>
      </c>
      <c r="E196" s="9"/>
      <c r="F196" s="11"/>
      <c r="G196" s="11"/>
      <c r="H196" s="33"/>
      <c r="I196" s="29"/>
      <c r="J196" s="30"/>
      <c r="K196" s="31"/>
      <c r="L196" s="9"/>
    </row>
    <row r="197" spans="1:12" ht="18" customHeight="1" x14ac:dyDescent="0.25">
      <c r="A197" s="9"/>
      <c r="B197" s="9"/>
      <c r="C197" s="9"/>
      <c r="D197" s="10" t="str">
        <f>IFERROR(INDEX(Kunder!$B$4:$B$200, MATCH($C197, Kunder!$A$4:$A$200, 0)),"")</f>
        <v/>
      </c>
      <c r="E197" s="9"/>
      <c r="F197" s="11"/>
      <c r="G197" s="11"/>
      <c r="H197" s="33"/>
      <c r="I197" s="29"/>
      <c r="J197" s="30"/>
      <c r="K197" s="31"/>
      <c r="L197" s="9"/>
    </row>
    <row r="198" spans="1:12" ht="18" customHeight="1" x14ac:dyDescent="0.25">
      <c r="A198" s="9"/>
      <c r="B198" s="9"/>
      <c r="C198" s="9"/>
      <c r="D198" s="10" t="str">
        <f>IFERROR(INDEX(Kunder!$B$4:$B$200, MATCH($C198, Kunder!$A$4:$A$200, 0)),"")</f>
        <v/>
      </c>
      <c r="E198" s="9"/>
      <c r="F198" s="11"/>
      <c r="G198" s="11"/>
      <c r="H198" s="33"/>
      <c r="I198" s="29"/>
      <c r="J198" s="30"/>
      <c r="K198" s="31"/>
      <c r="L198" s="9"/>
    </row>
    <row r="199" spans="1:12" ht="18" customHeight="1" x14ac:dyDescent="0.25">
      <c r="A199" s="9"/>
      <c r="B199" s="9"/>
      <c r="C199" s="9"/>
      <c r="D199" s="10" t="str">
        <f>IFERROR(INDEX(Kunder!$B$4:$B$200, MATCH($C199, Kunder!$A$4:$A$200, 0)),"")</f>
        <v/>
      </c>
      <c r="E199" s="9"/>
      <c r="F199" s="11"/>
      <c r="G199" s="11"/>
      <c r="H199" s="33"/>
      <c r="I199" s="29"/>
      <c r="J199" s="30"/>
      <c r="K199" s="31"/>
      <c r="L199" s="9"/>
    </row>
  </sheetData>
  <autoFilter ref="A2:L199" xr:uid="{00000000-0009-0000-0000-000003000000}"/>
  <mergeCells count="1">
    <mergeCell ref="A1:L1"/>
  </mergeCells>
  <dataValidations count="1">
    <dataValidation type="list" allowBlank="1" sqref="H3:H199" xr:uid="{00000000-0002-0000-0300-000002000000}">
      <formula1>"Planlagt,Pågår,Fullført,Avbrutt"</formula1>
    </dataValidation>
  </dataValidations>
  <pageMargins left="0.75" right="0.75" top="1" bottom="1" header="0.5" footer="0.5"/>
  <pageSetup fitToHeight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Kunder!$A$4:$A$200</xm:f>
          </x14:formula1>
          <xm:sqref>C3:C199</xm:sqref>
        </x14:dataValidation>
        <x14:dataValidation type="list" allowBlank="1" xr:uid="{00000000-0002-0000-0300-000001000000}">
          <x14:formula1>
            <xm:f>Innstillinger!$D$4:$D$30</xm:f>
          </x14:formula1>
          <xm:sqref>E3:E199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9"/>
  <sheetViews>
    <sheetView showGridLines="0" workbookViewId="0">
      <pane ySplit="2" topLeftCell="A23" activePane="bottomLeft" state="frozen"/>
      <selection pane="bottomLeft" sqref="A1:I1"/>
    </sheetView>
  </sheetViews>
  <sheetFormatPr baseColWidth="10" defaultColWidth="8.85546875" defaultRowHeight="15" x14ac:dyDescent="0.25"/>
  <cols>
    <col min="1" max="1" width="10" customWidth="1"/>
    <col min="2" max="2" width="12" customWidth="1"/>
    <col min="3" max="4" width="10" customWidth="1"/>
    <col min="5" max="5" width="16" customWidth="1"/>
    <col min="6" max="6" width="8" style="25" customWidth="1"/>
    <col min="7" max="7" width="14.5703125" style="25" customWidth="1"/>
    <col min="8" max="8" width="16" style="25" customWidth="1"/>
    <col min="9" max="9" width="22" customWidth="1"/>
  </cols>
  <sheetData>
    <row r="1" spans="1:9" s="34" customFormat="1" ht="15.75" x14ac:dyDescent="0.25">
      <c r="A1" s="70" t="s">
        <v>127</v>
      </c>
      <c r="B1" s="71"/>
      <c r="C1" s="71"/>
      <c r="D1" s="71"/>
      <c r="E1" s="71"/>
      <c r="F1" s="71"/>
      <c r="G1" s="71"/>
      <c r="H1" s="71"/>
      <c r="I1" s="71"/>
    </row>
    <row r="2" spans="1:9" ht="29.45" customHeight="1" x14ac:dyDescent="0.25">
      <c r="A2" s="8" t="s">
        <v>128</v>
      </c>
      <c r="B2" s="8" t="s">
        <v>129</v>
      </c>
      <c r="C2" s="8" t="s">
        <v>92</v>
      </c>
      <c r="D2" s="8" t="s">
        <v>39</v>
      </c>
      <c r="E2" s="8" t="s">
        <v>130</v>
      </c>
      <c r="F2" s="28" t="s">
        <v>20</v>
      </c>
      <c r="G2" s="28" t="s">
        <v>41</v>
      </c>
      <c r="H2" s="28" t="s">
        <v>131</v>
      </c>
      <c r="I2" s="8" t="s">
        <v>132</v>
      </c>
    </row>
    <row r="3" spans="1:9" ht="18" customHeight="1" x14ac:dyDescent="0.25">
      <c r="A3" s="4" t="s">
        <v>133</v>
      </c>
      <c r="B3" s="11">
        <v>45860</v>
      </c>
      <c r="C3" s="9" t="s">
        <v>100</v>
      </c>
      <c r="D3" s="9" t="s">
        <v>51</v>
      </c>
      <c r="E3" s="9" t="s">
        <v>134</v>
      </c>
      <c r="F3" s="29">
        <v>5.2</v>
      </c>
      <c r="G3" s="35">
        <f>IF($D3="","",IFERROR(INDEX(Innstillinger!$H$5:$H$50, MATCH($D3, Innstillinger!$F$5:$F$50, 0)),0))</f>
        <v>390</v>
      </c>
      <c r="H3" s="35">
        <f t="shared" ref="H3:H66" si="0">IF($F3="","",$F3*$G3)</f>
        <v>2028</v>
      </c>
      <c r="I3" s="9"/>
    </row>
    <row r="4" spans="1:9" ht="18" customHeight="1" x14ac:dyDescent="0.25">
      <c r="A4" s="4" t="s">
        <v>135</v>
      </c>
      <c r="B4" s="11">
        <v>45860</v>
      </c>
      <c r="C4" s="9" t="s">
        <v>100</v>
      </c>
      <c r="D4" s="9" t="s">
        <v>54</v>
      </c>
      <c r="E4" s="9" t="s">
        <v>136</v>
      </c>
      <c r="F4" s="29">
        <v>5.0999999999999996</v>
      </c>
      <c r="G4" s="35">
        <f>IF($D4="","",IFERROR(INDEX(Innstillinger!$H$5:$H$50, MATCH($D4, Innstillinger!$F$5:$F$50, 0)),0))</f>
        <v>410</v>
      </c>
      <c r="H4" s="35">
        <f t="shared" si="0"/>
        <v>2091</v>
      </c>
      <c r="I4" s="9"/>
    </row>
    <row r="5" spans="1:9" ht="18" customHeight="1" x14ac:dyDescent="0.25">
      <c r="A5" s="4" t="s">
        <v>137</v>
      </c>
      <c r="B5" s="11">
        <v>45861</v>
      </c>
      <c r="C5" s="9" t="s">
        <v>100</v>
      </c>
      <c r="D5" s="9" t="s">
        <v>47</v>
      </c>
      <c r="E5" s="9" t="s">
        <v>138</v>
      </c>
      <c r="F5" s="29">
        <v>3.5</v>
      </c>
      <c r="G5" s="35">
        <f>IF($D5="","",IFERROR(INDEX(Innstillinger!$H$5:$H$50, MATCH($D5, Innstillinger!$F$5:$F$50, 0)),0))</f>
        <v>400</v>
      </c>
      <c r="H5" s="35">
        <f t="shared" si="0"/>
        <v>1400</v>
      </c>
      <c r="I5" s="9"/>
    </row>
    <row r="6" spans="1:9" ht="18" customHeight="1" x14ac:dyDescent="0.25">
      <c r="A6" s="4" t="s">
        <v>139</v>
      </c>
      <c r="B6" s="11">
        <v>45862</v>
      </c>
      <c r="C6" s="9" t="s">
        <v>100</v>
      </c>
      <c r="D6" s="9" t="s">
        <v>51</v>
      </c>
      <c r="E6" s="9" t="s">
        <v>138</v>
      </c>
      <c r="F6" s="29">
        <v>3.1</v>
      </c>
      <c r="G6" s="35">
        <f>IF($D6="","",IFERROR(INDEX(Innstillinger!$H$5:$H$50, MATCH($D6, Innstillinger!$F$5:$F$50, 0)),0))</f>
        <v>390</v>
      </c>
      <c r="H6" s="35">
        <f t="shared" si="0"/>
        <v>1209</v>
      </c>
      <c r="I6" s="9"/>
    </row>
    <row r="7" spans="1:9" ht="18" customHeight="1" x14ac:dyDescent="0.25">
      <c r="A7" s="4" t="s">
        <v>140</v>
      </c>
      <c r="B7" s="11">
        <v>45862</v>
      </c>
      <c r="C7" s="9" t="s">
        <v>100</v>
      </c>
      <c r="D7" s="9" t="s">
        <v>54</v>
      </c>
      <c r="E7" s="9" t="s">
        <v>141</v>
      </c>
      <c r="F7" s="29">
        <v>5</v>
      </c>
      <c r="G7" s="35">
        <f>IF($D7="","",IFERROR(INDEX(Innstillinger!$H$5:$H$50, MATCH($D7, Innstillinger!$F$5:$F$50, 0)),0))</f>
        <v>410</v>
      </c>
      <c r="H7" s="35">
        <f t="shared" si="0"/>
        <v>2050</v>
      </c>
      <c r="I7" s="9"/>
    </row>
    <row r="8" spans="1:9" ht="18" customHeight="1" x14ac:dyDescent="0.25">
      <c r="A8" s="4" t="s">
        <v>142</v>
      </c>
      <c r="B8" s="11">
        <v>45863</v>
      </c>
      <c r="C8" s="9" t="s">
        <v>100</v>
      </c>
      <c r="D8" s="9" t="s">
        <v>47</v>
      </c>
      <c r="E8" s="9" t="s">
        <v>143</v>
      </c>
      <c r="F8" s="29">
        <v>4.0999999999999996</v>
      </c>
      <c r="G8" s="35">
        <f>IF($D8="","",IFERROR(INDEX(Innstillinger!$H$5:$H$50, MATCH($D8, Innstillinger!$F$5:$F$50, 0)),0))</f>
        <v>400</v>
      </c>
      <c r="H8" s="35">
        <f t="shared" si="0"/>
        <v>1639.9999999999998</v>
      </c>
      <c r="I8" s="9"/>
    </row>
    <row r="9" spans="1:9" ht="18" customHeight="1" x14ac:dyDescent="0.25">
      <c r="A9" s="4" t="s">
        <v>144</v>
      </c>
      <c r="B9" s="11">
        <v>45863</v>
      </c>
      <c r="C9" s="9" t="s">
        <v>100</v>
      </c>
      <c r="D9" s="9" t="s">
        <v>44</v>
      </c>
      <c r="E9" s="9" t="s">
        <v>145</v>
      </c>
      <c r="F9" s="29">
        <v>4.7</v>
      </c>
      <c r="G9" s="35">
        <f>IF($D9="","",IFERROR(INDEX(Innstillinger!$H$5:$H$50, MATCH($D9, Innstillinger!$F$5:$F$50, 0)),0))</f>
        <v>420</v>
      </c>
      <c r="H9" s="35">
        <f t="shared" si="0"/>
        <v>1974</v>
      </c>
      <c r="I9" s="9"/>
    </row>
    <row r="10" spans="1:9" ht="18" customHeight="1" x14ac:dyDescent="0.25">
      <c r="A10" s="4" t="s">
        <v>146</v>
      </c>
      <c r="B10" s="11">
        <v>45864</v>
      </c>
      <c r="C10" s="9" t="s">
        <v>100</v>
      </c>
      <c r="D10" s="9" t="s">
        <v>54</v>
      </c>
      <c r="E10" s="9" t="s">
        <v>134</v>
      </c>
      <c r="F10" s="29">
        <v>3.2</v>
      </c>
      <c r="G10" s="35">
        <f>IF($D10="","",IFERROR(INDEX(Innstillinger!$H$5:$H$50, MATCH($D10, Innstillinger!$F$5:$F$50, 0)),0))</f>
        <v>410</v>
      </c>
      <c r="H10" s="35">
        <f t="shared" si="0"/>
        <v>1312</v>
      </c>
      <c r="I10" s="9"/>
    </row>
    <row r="11" spans="1:9" ht="18" customHeight="1" x14ac:dyDescent="0.25">
      <c r="A11" s="4" t="s">
        <v>147</v>
      </c>
      <c r="B11" s="11">
        <v>45865</v>
      </c>
      <c r="C11" s="9" t="s">
        <v>100</v>
      </c>
      <c r="D11" s="9" t="s">
        <v>51</v>
      </c>
      <c r="E11" s="9" t="s">
        <v>134</v>
      </c>
      <c r="F11" s="29">
        <v>5</v>
      </c>
      <c r="G11" s="35">
        <f>IF($D11="","",IFERROR(INDEX(Innstillinger!$H$5:$H$50, MATCH($D11, Innstillinger!$F$5:$F$50, 0)),0))</f>
        <v>390</v>
      </c>
      <c r="H11" s="35">
        <f t="shared" si="0"/>
        <v>1950</v>
      </c>
      <c r="I11" s="9"/>
    </row>
    <row r="12" spans="1:9" ht="18" customHeight="1" x14ac:dyDescent="0.25">
      <c r="A12" s="4" t="s">
        <v>148</v>
      </c>
      <c r="B12" s="11">
        <v>45865</v>
      </c>
      <c r="C12" s="9" t="s">
        <v>100</v>
      </c>
      <c r="D12" s="9" t="s">
        <v>47</v>
      </c>
      <c r="E12" s="9" t="s">
        <v>143</v>
      </c>
      <c r="F12" s="29">
        <v>5.6</v>
      </c>
      <c r="G12" s="35">
        <f>IF($D12="","",IFERROR(INDEX(Innstillinger!$H$5:$H$50, MATCH($D12, Innstillinger!$F$5:$F$50, 0)),0))</f>
        <v>400</v>
      </c>
      <c r="H12" s="35">
        <f t="shared" si="0"/>
        <v>2240</v>
      </c>
      <c r="I12" s="9"/>
    </row>
    <row r="13" spans="1:9" ht="18" customHeight="1" x14ac:dyDescent="0.25">
      <c r="A13" s="4" t="s">
        <v>149</v>
      </c>
      <c r="B13" s="11">
        <v>45866</v>
      </c>
      <c r="C13" s="9" t="s">
        <v>100</v>
      </c>
      <c r="D13" s="9" t="s">
        <v>47</v>
      </c>
      <c r="E13" s="9" t="s">
        <v>141</v>
      </c>
      <c r="F13" s="29">
        <v>1.3</v>
      </c>
      <c r="G13" s="35">
        <f>IF($D13="","",IFERROR(INDEX(Innstillinger!$H$5:$H$50, MATCH($D13, Innstillinger!$F$5:$F$50, 0)),0))</f>
        <v>400</v>
      </c>
      <c r="H13" s="35">
        <f t="shared" si="0"/>
        <v>520</v>
      </c>
      <c r="I13" s="9"/>
    </row>
    <row r="14" spans="1:9" ht="18" customHeight="1" x14ac:dyDescent="0.25">
      <c r="A14" s="4" t="s">
        <v>150</v>
      </c>
      <c r="B14" s="11">
        <v>45867</v>
      </c>
      <c r="C14" s="9" t="s">
        <v>100</v>
      </c>
      <c r="D14" s="9" t="s">
        <v>51</v>
      </c>
      <c r="E14" s="9" t="s">
        <v>136</v>
      </c>
      <c r="F14" s="29">
        <v>1</v>
      </c>
      <c r="G14" s="35">
        <f>IF($D14="","",IFERROR(INDEX(Innstillinger!$H$5:$H$50, MATCH($D14, Innstillinger!$F$5:$F$50, 0)),0))</f>
        <v>390</v>
      </c>
      <c r="H14" s="35">
        <f t="shared" si="0"/>
        <v>390</v>
      </c>
      <c r="I14" s="9"/>
    </row>
    <row r="15" spans="1:9" ht="18" customHeight="1" x14ac:dyDescent="0.25">
      <c r="A15" s="4" t="s">
        <v>151</v>
      </c>
      <c r="B15" s="11">
        <v>45868</v>
      </c>
      <c r="C15" s="9" t="s">
        <v>100</v>
      </c>
      <c r="D15" s="9" t="s">
        <v>44</v>
      </c>
      <c r="E15" s="9" t="s">
        <v>143</v>
      </c>
      <c r="F15" s="29">
        <v>1</v>
      </c>
      <c r="G15" s="35">
        <f>IF($D15="","",IFERROR(INDEX(Innstillinger!$H$5:$H$50, MATCH($D15, Innstillinger!$F$5:$F$50, 0)),0))</f>
        <v>420</v>
      </c>
      <c r="H15" s="35">
        <f t="shared" si="0"/>
        <v>420</v>
      </c>
      <c r="I15" s="9"/>
    </row>
    <row r="16" spans="1:9" ht="18" customHeight="1" x14ac:dyDescent="0.25">
      <c r="A16" s="4" t="s">
        <v>152</v>
      </c>
      <c r="B16" s="11">
        <v>45868</v>
      </c>
      <c r="C16" s="9" t="s">
        <v>100</v>
      </c>
      <c r="D16" s="9" t="s">
        <v>47</v>
      </c>
      <c r="E16" s="9" t="s">
        <v>145</v>
      </c>
      <c r="F16" s="29">
        <v>0.5</v>
      </c>
      <c r="G16" s="35">
        <f>IF($D16="","",IFERROR(INDEX(Innstillinger!$H$5:$H$50, MATCH($D16, Innstillinger!$F$5:$F$50, 0)),0))</f>
        <v>400</v>
      </c>
      <c r="H16" s="35">
        <f t="shared" si="0"/>
        <v>200</v>
      </c>
      <c r="I16" s="9"/>
    </row>
    <row r="17" spans="1:9" ht="18" customHeight="1" x14ac:dyDescent="0.25">
      <c r="A17" s="4" t="s">
        <v>153</v>
      </c>
      <c r="B17" s="11">
        <v>45693</v>
      </c>
      <c r="C17" s="9" t="s">
        <v>102</v>
      </c>
      <c r="D17" s="9" t="s">
        <v>51</v>
      </c>
      <c r="E17" s="9" t="s">
        <v>134</v>
      </c>
      <c r="F17" s="29">
        <v>5.3</v>
      </c>
      <c r="G17" s="35">
        <f>IF($D17="","",IFERROR(INDEX(Innstillinger!$H$5:$H$50, MATCH($D17, Innstillinger!$F$5:$F$50, 0)),0))</f>
        <v>390</v>
      </c>
      <c r="H17" s="35">
        <f t="shared" si="0"/>
        <v>2067</v>
      </c>
      <c r="I17" s="9"/>
    </row>
    <row r="18" spans="1:9" ht="18" customHeight="1" x14ac:dyDescent="0.25">
      <c r="A18" s="4" t="s">
        <v>154</v>
      </c>
      <c r="B18" s="11">
        <v>45695</v>
      </c>
      <c r="C18" s="9" t="s">
        <v>102</v>
      </c>
      <c r="D18" s="9" t="s">
        <v>54</v>
      </c>
      <c r="E18" s="9" t="s">
        <v>138</v>
      </c>
      <c r="F18" s="29">
        <v>2.8</v>
      </c>
      <c r="G18" s="35">
        <f>IF($D18="","",IFERROR(INDEX(Innstillinger!$H$5:$H$50, MATCH($D18, Innstillinger!$F$5:$F$50, 0)),0))</f>
        <v>410</v>
      </c>
      <c r="H18" s="35">
        <f t="shared" si="0"/>
        <v>1148</v>
      </c>
      <c r="I18" s="9"/>
    </row>
    <row r="19" spans="1:9" ht="18" customHeight="1" x14ac:dyDescent="0.25">
      <c r="A19" s="4" t="s">
        <v>155</v>
      </c>
      <c r="B19" s="11">
        <v>45695</v>
      </c>
      <c r="C19" s="9" t="s">
        <v>102</v>
      </c>
      <c r="D19" s="9" t="s">
        <v>51</v>
      </c>
      <c r="E19" s="9" t="s">
        <v>145</v>
      </c>
      <c r="F19" s="29">
        <v>4.0999999999999996</v>
      </c>
      <c r="G19" s="35">
        <f>IF($D19="","",IFERROR(INDEX(Innstillinger!$H$5:$H$50, MATCH($D19, Innstillinger!$F$5:$F$50, 0)),0))</f>
        <v>390</v>
      </c>
      <c r="H19" s="35">
        <f t="shared" si="0"/>
        <v>1598.9999999999998</v>
      </c>
      <c r="I19" s="9"/>
    </row>
    <row r="20" spans="1:9" ht="18" customHeight="1" x14ac:dyDescent="0.25">
      <c r="A20" s="4" t="s">
        <v>156</v>
      </c>
      <c r="B20" s="11">
        <v>45697</v>
      </c>
      <c r="C20" s="9" t="s">
        <v>102</v>
      </c>
      <c r="D20" s="9" t="s">
        <v>47</v>
      </c>
      <c r="E20" s="9" t="s">
        <v>138</v>
      </c>
      <c r="F20" s="29">
        <v>4.3</v>
      </c>
      <c r="G20" s="35">
        <f>IF($D20="","",IFERROR(INDEX(Innstillinger!$H$5:$H$50, MATCH($D20, Innstillinger!$F$5:$F$50, 0)),0))</f>
        <v>400</v>
      </c>
      <c r="H20" s="35">
        <f t="shared" si="0"/>
        <v>1720</v>
      </c>
      <c r="I20" s="9"/>
    </row>
    <row r="21" spans="1:9" ht="18" customHeight="1" x14ac:dyDescent="0.25">
      <c r="A21" s="4" t="s">
        <v>157</v>
      </c>
      <c r="B21" s="11">
        <v>45700</v>
      </c>
      <c r="C21" s="9" t="s">
        <v>102</v>
      </c>
      <c r="D21" s="9" t="s">
        <v>47</v>
      </c>
      <c r="E21" s="9" t="s">
        <v>134</v>
      </c>
      <c r="F21" s="29">
        <v>3.9</v>
      </c>
      <c r="G21" s="35">
        <f>IF($D21="","",IFERROR(INDEX(Innstillinger!$H$5:$H$50, MATCH($D21, Innstillinger!$F$5:$F$50, 0)),0))</f>
        <v>400</v>
      </c>
      <c r="H21" s="35">
        <f t="shared" si="0"/>
        <v>1560</v>
      </c>
      <c r="I21" s="9"/>
    </row>
    <row r="22" spans="1:9" ht="18" customHeight="1" x14ac:dyDescent="0.25">
      <c r="A22" s="4" t="s">
        <v>158</v>
      </c>
      <c r="B22" s="11">
        <v>45702</v>
      </c>
      <c r="C22" s="9" t="s">
        <v>102</v>
      </c>
      <c r="D22" s="9" t="s">
        <v>44</v>
      </c>
      <c r="E22" s="9" t="s">
        <v>136</v>
      </c>
      <c r="F22" s="29">
        <v>3.4</v>
      </c>
      <c r="G22" s="35">
        <f>IF($D22="","",IFERROR(INDEX(Innstillinger!$H$5:$H$50, MATCH($D22, Innstillinger!$F$5:$F$50, 0)),0))</f>
        <v>420</v>
      </c>
      <c r="H22" s="35">
        <f t="shared" si="0"/>
        <v>1428</v>
      </c>
      <c r="I22" s="9"/>
    </row>
    <row r="23" spans="1:9" ht="18" customHeight="1" x14ac:dyDescent="0.25">
      <c r="A23" s="4" t="s">
        <v>159</v>
      </c>
      <c r="B23" s="11">
        <v>45704</v>
      </c>
      <c r="C23" s="9" t="s">
        <v>102</v>
      </c>
      <c r="D23" s="9" t="s">
        <v>54</v>
      </c>
      <c r="E23" s="9" t="s">
        <v>145</v>
      </c>
      <c r="F23" s="29">
        <v>5.2</v>
      </c>
      <c r="G23" s="35">
        <f>IF($D23="","",IFERROR(INDEX(Innstillinger!$H$5:$H$50, MATCH($D23, Innstillinger!$F$5:$F$50, 0)),0))</f>
        <v>410</v>
      </c>
      <c r="H23" s="35">
        <f t="shared" si="0"/>
        <v>2132</v>
      </c>
      <c r="I23" s="9"/>
    </row>
    <row r="24" spans="1:9" ht="18" customHeight="1" x14ac:dyDescent="0.25">
      <c r="A24" s="4" t="s">
        <v>160</v>
      </c>
      <c r="B24" s="11">
        <v>45704</v>
      </c>
      <c r="C24" s="9" t="s">
        <v>102</v>
      </c>
      <c r="D24" s="9" t="s">
        <v>44</v>
      </c>
      <c r="E24" s="9" t="s">
        <v>143</v>
      </c>
      <c r="F24" s="29">
        <v>3.2</v>
      </c>
      <c r="G24" s="35">
        <f>IF($D24="","",IFERROR(INDEX(Innstillinger!$H$5:$H$50, MATCH($D24, Innstillinger!$F$5:$F$50, 0)),0))</f>
        <v>420</v>
      </c>
      <c r="H24" s="35">
        <f t="shared" si="0"/>
        <v>1344</v>
      </c>
      <c r="I24" s="9"/>
    </row>
    <row r="25" spans="1:9" ht="18" customHeight="1" x14ac:dyDescent="0.25">
      <c r="A25" s="4" t="s">
        <v>161</v>
      </c>
      <c r="B25" s="11">
        <v>45706</v>
      </c>
      <c r="C25" s="9" t="s">
        <v>102</v>
      </c>
      <c r="D25" s="9" t="s">
        <v>44</v>
      </c>
      <c r="E25" s="9" t="s">
        <v>136</v>
      </c>
      <c r="F25" s="29">
        <v>4</v>
      </c>
      <c r="G25" s="35">
        <f>IF($D25="","",IFERROR(INDEX(Innstillinger!$H$5:$H$50, MATCH($D25, Innstillinger!$F$5:$F$50, 0)),0))</f>
        <v>420</v>
      </c>
      <c r="H25" s="35">
        <f t="shared" si="0"/>
        <v>1680</v>
      </c>
      <c r="I25" s="9"/>
    </row>
    <row r="26" spans="1:9" ht="18" customHeight="1" x14ac:dyDescent="0.25">
      <c r="A26" s="4" t="s">
        <v>162</v>
      </c>
      <c r="B26" s="11">
        <v>45709</v>
      </c>
      <c r="C26" s="9" t="s">
        <v>102</v>
      </c>
      <c r="D26" s="9" t="s">
        <v>44</v>
      </c>
      <c r="E26" s="9" t="s">
        <v>136</v>
      </c>
      <c r="F26" s="29">
        <v>3.8</v>
      </c>
      <c r="G26" s="35">
        <f>IF($D26="","",IFERROR(INDEX(Innstillinger!$H$5:$H$50, MATCH($D26, Innstillinger!$F$5:$F$50, 0)),0))</f>
        <v>420</v>
      </c>
      <c r="H26" s="35">
        <f t="shared" si="0"/>
        <v>1596</v>
      </c>
      <c r="I26" s="9"/>
    </row>
    <row r="27" spans="1:9" ht="18" customHeight="1" x14ac:dyDescent="0.25">
      <c r="A27" s="4" t="s">
        <v>163</v>
      </c>
      <c r="B27" s="11">
        <v>45711</v>
      </c>
      <c r="C27" s="9" t="s">
        <v>102</v>
      </c>
      <c r="D27" s="9" t="s">
        <v>47</v>
      </c>
      <c r="E27" s="9" t="s">
        <v>136</v>
      </c>
      <c r="F27" s="29">
        <v>3.3</v>
      </c>
      <c r="G27" s="35">
        <f>IF($D27="","",IFERROR(INDEX(Innstillinger!$H$5:$H$50, MATCH($D27, Innstillinger!$F$5:$F$50, 0)),0))</f>
        <v>400</v>
      </c>
      <c r="H27" s="35">
        <f t="shared" si="0"/>
        <v>1320</v>
      </c>
      <c r="I27" s="9"/>
    </row>
    <row r="28" spans="1:9" ht="18" customHeight="1" x14ac:dyDescent="0.25">
      <c r="A28" s="4" t="s">
        <v>164</v>
      </c>
      <c r="B28" s="11">
        <v>45711</v>
      </c>
      <c r="C28" s="9" t="s">
        <v>102</v>
      </c>
      <c r="D28" s="9" t="s">
        <v>51</v>
      </c>
      <c r="E28" s="9" t="s">
        <v>141</v>
      </c>
      <c r="F28" s="29">
        <v>4.0999999999999996</v>
      </c>
      <c r="G28" s="35">
        <f>IF($D28="","",IFERROR(INDEX(Innstillinger!$H$5:$H$50, MATCH($D28, Innstillinger!$F$5:$F$50, 0)),0))</f>
        <v>390</v>
      </c>
      <c r="H28" s="35">
        <f t="shared" si="0"/>
        <v>1598.9999999999998</v>
      </c>
      <c r="I28" s="9"/>
    </row>
    <row r="29" spans="1:9" ht="18" customHeight="1" x14ac:dyDescent="0.25">
      <c r="A29" s="4" t="s">
        <v>165</v>
      </c>
      <c r="B29" s="11">
        <v>45713</v>
      </c>
      <c r="C29" s="9" t="s">
        <v>102</v>
      </c>
      <c r="D29" s="9" t="s">
        <v>47</v>
      </c>
      <c r="E29" s="9" t="s">
        <v>143</v>
      </c>
      <c r="F29" s="29">
        <v>4.0999999999999996</v>
      </c>
      <c r="G29" s="35">
        <f>IF($D29="","",IFERROR(INDEX(Innstillinger!$H$5:$H$50, MATCH($D29, Innstillinger!$F$5:$F$50, 0)),0))</f>
        <v>400</v>
      </c>
      <c r="H29" s="35">
        <f t="shared" si="0"/>
        <v>1639.9999999999998</v>
      </c>
      <c r="I29" s="9"/>
    </row>
    <row r="30" spans="1:9" ht="18" customHeight="1" x14ac:dyDescent="0.25">
      <c r="A30" s="4" t="s">
        <v>166</v>
      </c>
      <c r="B30" s="11">
        <v>45713</v>
      </c>
      <c r="C30" s="9" t="s">
        <v>102</v>
      </c>
      <c r="D30" s="9" t="s">
        <v>51</v>
      </c>
      <c r="E30" s="9" t="s">
        <v>138</v>
      </c>
      <c r="F30" s="29">
        <v>5.4</v>
      </c>
      <c r="G30" s="35">
        <f>IF($D30="","",IFERROR(INDEX(Innstillinger!$H$5:$H$50, MATCH($D30, Innstillinger!$F$5:$F$50, 0)),0))</f>
        <v>390</v>
      </c>
      <c r="H30" s="35">
        <f t="shared" si="0"/>
        <v>2106</v>
      </c>
      <c r="I30" s="9"/>
    </row>
    <row r="31" spans="1:9" ht="18" customHeight="1" x14ac:dyDescent="0.25">
      <c r="A31" s="4" t="s">
        <v>167</v>
      </c>
      <c r="B31" s="11">
        <v>45713</v>
      </c>
      <c r="C31" s="9" t="s">
        <v>102</v>
      </c>
      <c r="D31" s="9" t="s">
        <v>54</v>
      </c>
      <c r="E31" s="9" t="s">
        <v>168</v>
      </c>
      <c r="F31" s="29">
        <v>49.5</v>
      </c>
      <c r="G31" s="35">
        <f>IF($D31="","",IFERROR(INDEX(Innstillinger!$H$5:$H$50, MATCH($D31, Innstillinger!$F$5:$F$50, 0)),0))</f>
        <v>410</v>
      </c>
      <c r="H31" s="35">
        <f t="shared" si="0"/>
        <v>20295</v>
      </c>
      <c r="I31" s="9"/>
    </row>
    <row r="32" spans="1:9" ht="18" customHeight="1" x14ac:dyDescent="0.25">
      <c r="A32" s="4" t="s">
        <v>169</v>
      </c>
      <c r="B32" s="11">
        <v>45953</v>
      </c>
      <c r="C32" s="9" t="s">
        <v>104</v>
      </c>
      <c r="D32" s="9" t="s">
        <v>54</v>
      </c>
      <c r="E32" s="9" t="s">
        <v>141</v>
      </c>
      <c r="F32" s="29">
        <v>3.7</v>
      </c>
      <c r="G32" s="35">
        <f>IF($D32="","",IFERROR(INDEX(Innstillinger!$H$5:$H$50, MATCH($D32, Innstillinger!$F$5:$F$50, 0)),0))</f>
        <v>410</v>
      </c>
      <c r="H32" s="35">
        <f t="shared" si="0"/>
        <v>1517</v>
      </c>
      <c r="I32" s="9"/>
    </row>
    <row r="33" spans="1:9" ht="18" customHeight="1" x14ac:dyDescent="0.25">
      <c r="A33" s="4" t="s">
        <v>170</v>
      </c>
      <c r="B33" s="11">
        <v>45953</v>
      </c>
      <c r="C33" s="9" t="s">
        <v>104</v>
      </c>
      <c r="D33" s="9" t="s">
        <v>51</v>
      </c>
      <c r="E33" s="9" t="s">
        <v>143</v>
      </c>
      <c r="F33" s="29">
        <v>3</v>
      </c>
      <c r="G33" s="35">
        <f>IF($D33="","",IFERROR(INDEX(Innstillinger!$H$5:$H$50, MATCH($D33, Innstillinger!$F$5:$F$50, 0)),0))</f>
        <v>390</v>
      </c>
      <c r="H33" s="35">
        <f t="shared" si="0"/>
        <v>1170</v>
      </c>
      <c r="I33" s="9"/>
    </row>
    <row r="34" spans="1:9" ht="18" customHeight="1" x14ac:dyDescent="0.25">
      <c r="A34" s="4" t="s">
        <v>171</v>
      </c>
      <c r="B34" s="11">
        <v>45956</v>
      </c>
      <c r="C34" s="9" t="s">
        <v>104</v>
      </c>
      <c r="D34" s="9" t="s">
        <v>51</v>
      </c>
      <c r="E34" s="9" t="s">
        <v>136</v>
      </c>
      <c r="F34" s="29">
        <v>2.5</v>
      </c>
      <c r="G34" s="35">
        <f>IF($D34="","",IFERROR(INDEX(Innstillinger!$H$5:$H$50, MATCH($D34, Innstillinger!$F$5:$F$50, 0)),0))</f>
        <v>390</v>
      </c>
      <c r="H34" s="35">
        <f t="shared" si="0"/>
        <v>975</v>
      </c>
      <c r="I34" s="9"/>
    </row>
    <row r="35" spans="1:9" ht="18" customHeight="1" x14ac:dyDescent="0.25">
      <c r="A35" s="4" t="s">
        <v>172</v>
      </c>
      <c r="B35" s="11">
        <v>45960</v>
      </c>
      <c r="C35" s="9" t="s">
        <v>104</v>
      </c>
      <c r="D35" s="9" t="s">
        <v>54</v>
      </c>
      <c r="E35" s="9" t="s">
        <v>141</v>
      </c>
      <c r="F35" s="29">
        <v>4.7</v>
      </c>
      <c r="G35" s="35">
        <f>IF($D35="","",IFERROR(INDEX(Innstillinger!$H$5:$H$50, MATCH($D35, Innstillinger!$F$5:$F$50, 0)),0))</f>
        <v>410</v>
      </c>
      <c r="H35" s="35">
        <f t="shared" si="0"/>
        <v>1927</v>
      </c>
      <c r="I35" s="9"/>
    </row>
    <row r="36" spans="1:9" ht="18" customHeight="1" x14ac:dyDescent="0.25">
      <c r="A36" s="4" t="s">
        <v>173</v>
      </c>
      <c r="B36" s="11">
        <v>45963</v>
      </c>
      <c r="C36" s="9" t="s">
        <v>104</v>
      </c>
      <c r="D36" s="9" t="s">
        <v>51</v>
      </c>
      <c r="E36" s="9" t="s">
        <v>145</v>
      </c>
      <c r="F36" s="29">
        <v>4</v>
      </c>
      <c r="G36" s="35">
        <f>IF($D36="","",IFERROR(INDEX(Innstillinger!$H$5:$H$50, MATCH($D36, Innstillinger!$F$5:$F$50, 0)),0))</f>
        <v>390</v>
      </c>
      <c r="H36" s="35">
        <f t="shared" si="0"/>
        <v>1560</v>
      </c>
      <c r="I36" s="9"/>
    </row>
    <row r="37" spans="1:9" ht="18" customHeight="1" x14ac:dyDescent="0.25">
      <c r="A37" s="4" t="s">
        <v>174</v>
      </c>
      <c r="B37" s="11">
        <v>45966</v>
      </c>
      <c r="C37" s="9" t="s">
        <v>104</v>
      </c>
      <c r="D37" s="9" t="s">
        <v>47</v>
      </c>
      <c r="E37" s="9" t="s">
        <v>145</v>
      </c>
      <c r="F37" s="29">
        <v>5.5</v>
      </c>
      <c r="G37" s="35">
        <f>IF($D37="","",IFERROR(INDEX(Innstillinger!$H$5:$H$50, MATCH($D37, Innstillinger!$F$5:$F$50, 0)),0))</f>
        <v>400</v>
      </c>
      <c r="H37" s="35">
        <f t="shared" si="0"/>
        <v>2200</v>
      </c>
      <c r="I37" s="9"/>
    </row>
    <row r="38" spans="1:9" ht="18" customHeight="1" x14ac:dyDescent="0.25">
      <c r="A38" s="4" t="s">
        <v>175</v>
      </c>
      <c r="B38" s="11">
        <v>45970</v>
      </c>
      <c r="C38" s="9" t="s">
        <v>104</v>
      </c>
      <c r="D38" s="9" t="s">
        <v>51</v>
      </c>
      <c r="E38" s="9" t="s">
        <v>138</v>
      </c>
      <c r="F38" s="29">
        <v>3.3</v>
      </c>
      <c r="G38" s="35">
        <f>IF($D38="","",IFERROR(INDEX(Innstillinger!$H$5:$H$50, MATCH($D38, Innstillinger!$F$5:$F$50, 0)),0))</f>
        <v>390</v>
      </c>
      <c r="H38" s="35">
        <f t="shared" si="0"/>
        <v>1287</v>
      </c>
      <c r="I38" s="9"/>
    </row>
    <row r="39" spans="1:9" ht="18" customHeight="1" x14ac:dyDescent="0.25">
      <c r="A39" s="4" t="s">
        <v>176</v>
      </c>
      <c r="B39" s="11">
        <v>45973</v>
      </c>
      <c r="C39" s="9" t="s">
        <v>104</v>
      </c>
      <c r="D39" s="9" t="s">
        <v>47</v>
      </c>
      <c r="E39" s="9" t="s">
        <v>134</v>
      </c>
      <c r="F39" s="29">
        <v>5</v>
      </c>
      <c r="G39" s="35">
        <f>IF($D39="","",IFERROR(INDEX(Innstillinger!$H$5:$H$50, MATCH($D39, Innstillinger!$F$5:$F$50, 0)),0))</f>
        <v>400</v>
      </c>
      <c r="H39" s="35">
        <f t="shared" si="0"/>
        <v>2000</v>
      </c>
      <c r="I39" s="9"/>
    </row>
    <row r="40" spans="1:9" ht="18" customHeight="1" x14ac:dyDescent="0.25">
      <c r="A40" s="4" t="s">
        <v>177</v>
      </c>
      <c r="B40" s="11">
        <v>45976</v>
      </c>
      <c r="C40" s="9" t="s">
        <v>104</v>
      </c>
      <c r="D40" s="9" t="s">
        <v>54</v>
      </c>
      <c r="E40" s="9" t="s">
        <v>136</v>
      </c>
      <c r="F40" s="29">
        <v>2.9</v>
      </c>
      <c r="G40" s="35">
        <f>IF($D40="","",IFERROR(INDEX(Innstillinger!$H$5:$H$50, MATCH($D40, Innstillinger!$F$5:$F$50, 0)),0))</f>
        <v>410</v>
      </c>
      <c r="H40" s="35">
        <f t="shared" si="0"/>
        <v>1189</v>
      </c>
      <c r="I40" s="9"/>
    </row>
    <row r="41" spans="1:9" ht="18" customHeight="1" x14ac:dyDescent="0.25">
      <c r="A41" s="4" t="s">
        <v>178</v>
      </c>
      <c r="B41" s="11">
        <v>45980</v>
      </c>
      <c r="C41" s="9" t="s">
        <v>104</v>
      </c>
      <c r="D41" s="9" t="s">
        <v>54</v>
      </c>
      <c r="E41" s="9" t="s">
        <v>143</v>
      </c>
      <c r="F41" s="29">
        <v>3.4</v>
      </c>
      <c r="G41" s="35">
        <f>IF($D41="","",IFERROR(INDEX(Innstillinger!$H$5:$H$50, MATCH($D41, Innstillinger!$F$5:$F$50, 0)),0))</f>
        <v>410</v>
      </c>
      <c r="H41" s="35">
        <f t="shared" si="0"/>
        <v>1394</v>
      </c>
      <c r="I41" s="9"/>
    </row>
    <row r="42" spans="1:9" ht="18" customHeight="1" x14ac:dyDescent="0.25">
      <c r="A42" s="4" t="s">
        <v>179</v>
      </c>
      <c r="B42" s="11">
        <v>45957</v>
      </c>
      <c r="C42" s="9" t="s">
        <v>105</v>
      </c>
      <c r="D42" s="9" t="s">
        <v>54</v>
      </c>
      <c r="E42" s="9" t="s">
        <v>145</v>
      </c>
      <c r="F42" s="29">
        <v>6.6</v>
      </c>
      <c r="G42" s="35">
        <f>IF($D42="","",IFERROR(INDEX(Innstillinger!$H$5:$H$50, MATCH($D42, Innstillinger!$F$5:$F$50, 0)),0))</f>
        <v>410</v>
      </c>
      <c r="H42" s="35">
        <f t="shared" si="0"/>
        <v>2706</v>
      </c>
      <c r="I42" s="9"/>
    </row>
    <row r="43" spans="1:9" ht="18" customHeight="1" x14ac:dyDescent="0.25">
      <c r="A43" s="4" t="s">
        <v>180</v>
      </c>
      <c r="B43" s="11">
        <v>45952</v>
      </c>
      <c r="C43" s="9" t="s">
        <v>105</v>
      </c>
      <c r="D43" s="9" t="s">
        <v>44</v>
      </c>
      <c r="E43" s="9" t="s">
        <v>143</v>
      </c>
      <c r="F43" s="29">
        <v>7.9</v>
      </c>
      <c r="G43" s="35">
        <f>IF($D43="","",IFERROR(INDEX(Innstillinger!$H$5:$H$50, MATCH($D43, Innstillinger!$F$5:$F$50, 0)),0))</f>
        <v>420</v>
      </c>
      <c r="H43" s="35">
        <f t="shared" si="0"/>
        <v>3318</v>
      </c>
      <c r="I43" s="9"/>
    </row>
    <row r="44" spans="1:9" ht="18" customHeight="1" x14ac:dyDescent="0.25">
      <c r="A44" s="4" t="s">
        <v>181</v>
      </c>
      <c r="B44" s="11">
        <v>45961</v>
      </c>
      <c r="C44" s="9" t="s">
        <v>105</v>
      </c>
      <c r="D44" s="9" t="s">
        <v>47</v>
      </c>
      <c r="E44" s="9" t="s">
        <v>182</v>
      </c>
      <c r="F44" s="29">
        <v>6.1</v>
      </c>
      <c r="G44" s="35">
        <f>IF($D44="","",IFERROR(INDEX(Innstillinger!$H$5:$H$50, MATCH($D44, Innstillinger!$F$5:$F$50, 0)),0))</f>
        <v>400</v>
      </c>
      <c r="H44" s="35">
        <f t="shared" si="0"/>
        <v>2440</v>
      </c>
      <c r="I44" s="9"/>
    </row>
    <row r="45" spans="1:9" ht="18" customHeight="1" x14ac:dyDescent="0.25">
      <c r="A45" s="4" t="s">
        <v>183</v>
      </c>
      <c r="B45" s="11">
        <v>45966</v>
      </c>
      <c r="C45" s="9" t="s">
        <v>105</v>
      </c>
      <c r="D45" s="9" t="s">
        <v>54</v>
      </c>
      <c r="E45" s="9" t="s">
        <v>141</v>
      </c>
      <c r="F45" s="29">
        <v>5.4</v>
      </c>
      <c r="G45" s="35">
        <f>IF($D45="","",IFERROR(INDEX(Innstillinger!$H$5:$H$50, MATCH($D45, Innstillinger!$F$5:$F$50, 0)),0))</f>
        <v>410</v>
      </c>
      <c r="H45" s="35">
        <f t="shared" si="0"/>
        <v>2214</v>
      </c>
      <c r="I45" s="9"/>
    </row>
    <row r="46" spans="1:9" ht="18" customHeight="1" x14ac:dyDescent="0.25">
      <c r="A46" s="4" t="s">
        <v>184</v>
      </c>
      <c r="B46" s="11">
        <v>45957</v>
      </c>
      <c r="C46" s="9" t="s">
        <v>105</v>
      </c>
      <c r="D46" s="9" t="s">
        <v>51</v>
      </c>
      <c r="E46" s="9" t="s">
        <v>141</v>
      </c>
      <c r="F46" s="29">
        <v>5.6</v>
      </c>
      <c r="G46" s="35">
        <f>IF($D46="","",IFERROR(INDEX(Innstillinger!$H$5:$H$50, MATCH($D46, Innstillinger!$F$5:$F$50, 0)),0))</f>
        <v>390</v>
      </c>
      <c r="H46" s="35">
        <f t="shared" si="0"/>
        <v>2184</v>
      </c>
      <c r="I46" s="9"/>
    </row>
    <row r="47" spans="1:9" ht="18" customHeight="1" x14ac:dyDescent="0.25">
      <c r="A47" s="4" t="s">
        <v>185</v>
      </c>
      <c r="B47" s="11">
        <v>45953</v>
      </c>
      <c r="C47" s="9" t="s">
        <v>105</v>
      </c>
      <c r="D47" s="9" t="s">
        <v>47</v>
      </c>
      <c r="E47" s="9" t="s">
        <v>143</v>
      </c>
      <c r="F47" s="29">
        <v>4.5999999999999996</v>
      </c>
      <c r="G47" s="35">
        <f>IF($D47="","",IFERROR(INDEX(Innstillinger!$H$5:$H$50, MATCH($D47, Innstillinger!$F$5:$F$50, 0)),0))</f>
        <v>400</v>
      </c>
      <c r="H47" s="35">
        <f t="shared" si="0"/>
        <v>1839.9999999999998</v>
      </c>
      <c r="I47" s="9"/>
    </row>
    <row r="48" spans="1:9" ht="18" customHeight="1" x14ac:dyDescent="0.25">
      <c r="A48" s="4" t="s">
        <v>186</v>
      </c>
      <c r="B48" s="11">
        <v>45967</v>
      </c>
      <c r="C48" s="9" t="s">
        <v>105</v>
      </c>
      <c r="D48" s="9" t="s">
        <v>54</v>
      </c>
      <c r="E48" s="9" t="s">
        <v>145</v>
      </c>
      <c r="F48" s="29">
        <v>5.4</v>
      </c>
      <c r="G48" s="35">
        <f>IF($D48="","",IFERROR(INDEX(Innstillinger!$H$5:$H$50, MATCH($D48, Innstillinger!$F$5:$F$50, 0)),0))</f>
        <v>410</v>
      </c>
      <c r="H48" s="35">
        <f t="shared" si="0"/>
        <v>2214</v>
      </c>
      <c r="I48" s="9"/>
    </row>
    <row r="49" spans="1:9" ht="18" customHeight="1" x14ac:dyDescent="0.25">
      <c r="A49" s="4" t="s">
        <v>187</v>
      </c>
      <c r="B49" s="11">
        <v>45698</v>
      </c>
      <c r="C49" s="9" t="s">
        <v>107</v>
      </c>
      <c r="D49" s="9" t="s">
        <v>54</v>
      </c>
      <c r="E49" s="9" t="s">
        <v>188</v>
      </c>
      <c r="F49" s="29">
        <v>6</v>
      </c>
      <c r="G49" s="35">
        <f>IF($D49="","",IFERROR(INDEX(Innstillinger!$H$5:$H$50, MATCH($D49, Innstillinger!$F$5:$F$50, 0)),0))</f>
        <v>410</v>
      </c>
      <c r="H49" s="35">
        <f t="shared" si="0"/>
        <v>2460</v>
      </c>
      <c r="I49" s="9"/>
    </row>
    <row r="50" spans="1:9" ht="18" customHeight="1" x14ac:dyDescent="0.25">
      <c r="A50" s="4" t="s">
        <v>189</v>
      </c>
      <c r="B50" s="11">
        <v>45691</v>
      </c>
      <c r="C50" s="9" t="s">
        <v>107</v>
      </c>
      <c r="D50" s="9" t="s">
        <v>51</v>
      </c>
      <c r="E50" s="9" t="s">
        <v>182</v>
      </c>
      <c r="F50" s="29">
        <v>4.5</v>
      </c>
      <c r="G50" s="35">
        <f>IF($D50="","",IFERROR(INDEX(Innstillinger!$H$5:$H$50, MATCH($D50, Innstillinger!$F$5:$F$50, 0)),0))</f>
        <v>390</v>
      </c>
      <c r="H50" s="35">
        <f t="shared" si="0"/>
        <v>1755</v>
      </c>
      <c r="I50" s="9"/>
    </row>
    <row r="51" spans="1:9" ht="18" customHeight="1" x14ac:dyDescent="0.25">
      <c r="A51" s="4" t="s">
        <v>190</v>
      </c>
      <c r="B51" s="11">
        <v>45695</v>
      </c>
      <c r="C51" s="9" t="s">
        <v>107</v>
      </c>
      <c r="D51" s="9" t="s">
        <v>51</v>
      </c>
      <c r="E51" s="9" t="s">
        <v>188</v>
      </c>
      <c r="F51" s="29">
        <v>5.7</v>
      </c>
      <c r="G51" s="35">
        <f>IF($D51="","",IFERROR(INDEX(Innstillinger!$H$5:$H$50, MATCH($D51, Innstillinger!$F$5:$F$50, 0)),0))</f>
        <v>390</v>
      </c>
      <c r="H51" s="35">
        <f t="shared" si="0"/>
        <v>2223</v>
      </c>
      <c r="I51" s="9"/>
    </row>
    <row r="52" spans="1:9" ht="18" customHeight="1" x14ac:dyDescent="0.25">
      <c r="A52" s="4" t="s">
        <v>191</v>
      </c>
      <c r="B52" s="11">
        <v>45695</v>
      </c>
      <c r="C52" s="9" t="s">
        <v>107</v>
      </c>
      <c r="D52" s="9" t="s">
        <v>51</v>
      </c>
      <c r="E52" s="9" t="s">
        <v>182</v>
      </c>
      <c r="F52" s="29">
        <v>6.1</v>
      </c>
      <c r="G52" s="35">
        <f>IF($D52="","",IFERROR(INDEX(Innstillinger!$H$5:$H$50, MATCH($D52, Innstillinger!$F$5:$F$50, 0)),0))</f>
        <v>390</v>
      </c>
      <c r="H52" s="35">
        <f t="shared" si="0"/>
        <v>2379</v>
      </c>
      <c r="I52" s="9"/>
    </row>
    <row r="53" spans="1:9" ht="18" customHeight="1" x14ac:dyDescent="0.25">
      <c r="A53" s="4" t="s">
        <v>192</v>
      </c>
      <c r="B53" s="11">
        <v>45695</v>
      </c>
      <c r="C53" s="9" t="s">
        <v>107</v>
      </c>
      <c r="D53" s="9" t="s">
        <v>51</v>
      </c>
      <c r="E53" s="9" t="s">
        <v>193</v>
      </c>
      <c r="F53" s="29">
        <v>4.7</v>
      </c>
      <c r="G53" s="35">
        <f>IF($D53="","",IFERROR(INDEX(Innstillinger!$H$5:$H$50, MATCH($D53, Innstillinger!$F$5:$F$50, 0)),0))</f>
        <v>390</v>
      </c>
      <c r="H53" s="35">
        <f t="shared" si="0"/>
        <v>1833</v>
      </c>
      <c r="I53" s="9"/>
    </row>
    <row r="54" spans="1:9" ht="18" customHeight="1" x14ac:dyDescent="0.25">
      <c r="A54" s="4" t="s">
        <v>194</v>
      </c>
      <c r="B54" s="11">
        <v>45691</v>
      </c>
      <c r="C54" s="9" t="s">
        <v>107</v>
      </c>
      <c r="D54" s="9" t="s">
        <v>51</v>
      </c>
      <c r="E54" s="9" t="s">
        <v>182</v>
      </c>
      <c r="F54" s="29">
        <v>7.3</v>
      </c>
      <c r="G54" s="35">
        <f>IF($D54="","",IFERROR(INDEX(Innstillinger!$H$5:$H$50, MATCH($D54, Innstillinger!$F$5:$F$50, 0)),0))</f>
        <v>390</v>
      </c>
      <c r="H54" s="35">
        <f t="shared" si="0"/>
        <v>2847</v>
      </c>
      <c r="I54" s="9"/>
    </row>
    <row r="55" spans="1:9" ht="18" customHeight="1" x14ac:dyDescent="0.25">
      <c r="A55" s="4" t="s">
        <v>195</v>
      </c>
      <c r="B55" s="11">
        <v>45691</v>
      </c>
      <c r="C55" s="9" t="s">
        <v>107</v>
      </c>
      <c r="D55" s="9" t="s">
        <v>54</v>
      </c>
      <c r="E55" s="9" t="s">
        <v>145</v>
      </c>
      <c r="F55" s="29">
        <v>3.7</v>
      </c>
      <c r="G55" s="35">
        <f>IF($D55="","",IFERROR(INDEX(Innstillinger!$H$5:$H$50, MATCH($D55, Innstillinger!$F$5:$F$50, 0)),0))</f>
        <v>410</v>
      </c>
      <c r="H55" s="35">
        <f t="shared" si="0"/>
        <v>1517</v>
      </c>
      <c r="I55" s="9"/>
    </row>
    <row r="56" spans="1:9" ht="18" customHeight="1" x14ac:dyDescent="0.25">
      <c r="A56" s="4" t="s">
        <v>196</v>
      </c>
      <c r="B56" s="11">
        <v>45814</v>
      </c>
      <c r="C56" s="9" t="s">
        <v>108</v>
      </c>
      <c r="D56" s="9" t="s">
        <v>44</v>
      </c>
      <c r="E56" s="9" t="s">
        <v>197</v>
      </c>
      <c r="F56" s="29">
        <v>6.7</v>
      </c>
      <c r="G56" s="35">
        <f>IF($D56="","",IFERROR(INDEX(Innstillinger!$H$5:$H$50, MATCH($D56, Innstillinger!$F$5:$F$50, 0)),0))</f>
        <v>420</v>
      </c>
      <c r="H56" s="35">
        <f t="shared" si="0"/>
        <v>2814</v>
      </c>
      <c r="I56" s="9"/>
    </row>
    <row r="57" spans="1:9" ht="18" customHeight="1" x14ac:dyDescent="0.25">
      <c r="A57" s="4" t="s">
        <v>198</v>
      </c>
      <c r="B57" s="11">
        <v>45814</v>
      </c>
      <c r="C57" s="9" t="s">
        <v>108</v>
      </c>
      <c r="D57" s="9" t="s">
        <v>47</v>
      </c>
      <c r="E57" s="9" t="s">
        <v>199</v>
      </c>
      <c r="F57" s="29">
        <v>7</v>
      </c>
      <c r="G57" s="35">
        <f>IF($D57="","",IFERROR(INDEX(Innstillinger!$H$5:$H$50, MATCH($D57, Innstillinger!$F$5:$F$50, 0)),0))</f>
        <v>400</v>
      </c>
      <c r="H57" s="35">
        <f t="shared" si="0"/>
        <v>2800</v>
      </c>
      <c r="I57" s="9"/>
    </row>
    <row r="58" spans="1:9" ht="18" customHeight="1" x14ac:dyDescent="0.25">
      <c r="A58" s="4" t="s">
        <v>200</v>
      </c>
      <c r="B58" s="11">
        <v>45828</v>
      </c>
      <c r="C58" s="9" t="s">
        <v>108</v>
      </c>
      <c r="D58" s="9" t="s">
        <v>51</v>
      </c>
      <c r="E58" s="9" t="s">
        <v>201</v>
      </c>
      <c r="F58" s="29">
        <v>4.7</v>
      </c>
      <c r="G58" s="35">
        <f>IF($D58="","",IFERROR(INDEX(Innstillinger!$H$5:$H$50, MATCH($D58, Innstillinger!$F$5:$F$50, 0)),0))</f>
        <v>390</v>
      </c>
      <c r="H58" s="35">
        <f t="shared" si="0"/>
        <v>1833</v>
      </c>
      <c r="I58" s="9"/>
    </row>
    <row r="59" spans="1:9" ht="18" customHeight="1" x14ac:dyDescent="0.25">
      <c r="A59" s="4" t="s">
        <v>202</v>
      </c>
      <c r="B59" s="11">
        <v>45811</v>
      </c>
      <c r="C59" s="9" t="s">
        <v>108</v>
      </c>
      <c r="D59" s="9" t="s">
        <v>54</v>
      </c>
      <c r="E59" s="9" t="s">
        <v>197</v>
      </c>
      <c r="F59" s="29">
        <v>6.7</v>
      </c>
      <c r="G59" s="35">
        <f>IF($D59="","",IFERROR(INDEX(Innstillinger!$H$5:$H$50, MATCH($D59, Innstillinger!$F$5:$F$50, 0)),0))</f>
        <v>410</v>
      </c>
      <c r="H59" s="35">
        <f t="shared" si="0"/>
        <v>2747</v>
      </c>
      <c r="I59" s="9"/>
    </row>
    <row r="60" spans="1:9" ht="18" customHeight="1" x14ac:dyDescent="0.25">
      <c r="A60" s="4" t="s">
        <v>203</v>
      </c>
      <c r="B60" s="11">
        <v>45821</v>
      </c>
      <c r="C60" s="9" t="s">
        <v>108</v>
      </c>
      <c r="D60" s="9" t="s">
        <v>51</v>
      </c>
      <c r="E60" s="9" t="s">
        <v>201</v>
      </c>
      <c r="F60" s="29">
        <v>5.9</v>
      </c>
      <c r="G60" s="35">
        <f>IF($D60="","",IFERROR(INDEX(Innstillinger!$H$5:$H$50, MATCH($D60, Innstillinger!$F$5:$F$50, 0)),0))</f>
        <v>390</v>
      </c>
      <c r="H60" s="35">
        <f t="shared" si="0"/>
        <v>2301</v>
      </c>
      <c r="I60" s="9"/>
    </row>
    <row r="61" spans="1:9" ht="18" customHeight="1" x14ac:dyDescent="0.25">
      <c r="A61" s="4" t="s">
        <v>204</v>
      </c>
      <c r="B61" s="11">
        <v>45826</v>
      </c>
      <c r="C61" s="9" t="s">
        <v>108</v>
      </c>
      <c r="D61" s="9" t="s">
        <v>54</v>
      </c>
      <c r="E61" s="9" t="s">
        <v>145</v>
      </c>
      <c r="F61" s="29">
        <v>5.4</v>
      </c>
      <c r="G61" s="35">
        <f>IF($D61="","",IFERROR(INDEX(Innstillinger!$H$5:$H$50, MATCH($D61, Innstillinger!$F$5:$F$50, 0)),0))</f>
        <v>410</v>
      </c>
      <c r="H61" s="35">
        <f t="shared" si="0"/>
        <v>2214</v>
      </c>
      <c r="I61" s="9"/>
    </row>
    <row r="62" spans="1:9" ht="18" customHeight="1" x14ac:dyDescent="0.25">
      <c r="A62" s="4" t="s">
        <v>205</v>
      </c>
      <c r="B62" s="11">
        <v>45813</v>
      </c>
      <c r="C62" s="9" t="s">
        <v>108</v>
      </c>
      <c r="D62" s="9" t="s">
        <v>54</v>
      </c>
      <c r="E62" s="9" t="s">
        <v>199</v>
      </c>
      <c r="F62" s="29">
        <v>5.6</v>
      </c>
      <c r="G62" s="35">
        <f>IF($D62="","",IFERROR(INDEX(Innstillinger!$H$5:$H$50, MATCH($D62, Innstillinger!$F$5:$F$50, 0)),0))</f>
        <v>410</v>
      </c>
      <c r="H62" s="35">
        <f t="shared" si="0"/>
        <v>2296</v>
      </c>
      <c r="I62" s="9"/>
    </row>
    <row r="63" spans="1:9" ht="18" customHeight="1" x14ac:dyDescent="0.25">
      <c r="A63" s="4" t="s">
        <v>206</v>
      </c>
      <c r="B63" s="11">
        <v>45824</v>
      </c>
      <c r="C63" s="9" t="s">
        <v>108</v>
      </c>
      <c r="D63" s="9" t="s">
        <v>51</v>
      </c>
      <c r="E63" s="9" t="s">
        <v>199</v>
      </c>
      <c r="F63" s="29">
        <v>5.4</v>
      </c>
      <c r="G63" s="35">
        <f>IF($D63="","",IFERROR(INDEX(Innstillinger!$H$5:$H$50, MATCH($D63, Innstillinger!$F$5:$F$50, 0)),0))</f>
        <v>390</v>
      </c>
      <c r="H63" s="35">
        <f t="shared" si="0"/>
        <v>2106</v>
      </c>
      <c r="I63" s="9"/>
    </row>
    <row r="64" spans="1:9" ht="18" customHeight="1" x14ac:dyDescent="0.25">
      <c r="A64" s="4" t="s">
        <v>207</v>
      </c>
      <c r="B64" s="11">
        <v>45828</v>
      </c>
      <c r="C64" s="9" t="s">
        <v>108</v>
      </c>
      <c r="D64" s="9" t="s">
        <v>44</v>
      </c>
      <c r="E64" s="9" t="s">
        <v>201</v>
      </c>
      <c r="F64" s="29">
        <v>5.5</v>
      </c>
      <c r="G64" s="35">
        <f>IF($D64="","",IFERROR(INDEX(Innstillinger!$H$5:$H$50, MATCH($D64, Innstillinger!$F$5:$F$50, 0)),0))</f>
        <v>420</v>
      </c>
      <c r="H64" s="35">
        <f t="shared" si="0"/>
        <v>2310</v>
      </c>
      <c r="I64" s="9"/>
    </row>
    <row r="65" spans="1:9" ht="18" customHeight="1" x14ac:dyDescent="0.25">
      <c r="A65" s="4" t="s">
        <v>208</v>
      </c>
      <c r="B65" s="11">
        <v>45821</v>
      </c>
      <c r="C65" s="9" t="s">
        <v>108</v>
      </c>
      <c r="D65" s="9" t="s">
        <v>47</v>
      </c>
      <c r="E65" s="9" t="s">
        <v>201</v>
      </c>
      <c r="F65" s="29">
        <v>5.8</v>
      </c>
      <c r="G65" s="35">
        <f>IF($D65="","",IFERROR(INDEX(Innstillinger!$H$5:$H$50, MATCH($D65, Innstillinger!$F$5:$F$50, 0)),0))</f>
        <v>400</v>
      </c>
      <c r="H65" s="35">
        <f t="shared" si="0"/>
        <v>2320</v>
      </c>
      <c r="I65" s="9"/>
    </row>
    <row r="66" spans="1:9" ht="18" customHeight="1" x14ac:dyDescent="0.25">
      <c r="A66" s="4" t="s">
        <v>209</v>
      </c>
      <c r="B66" s="11">
        <v>45828</v>
      </c>
      <c r="C66" s="9" t="s">
        <v>108</v>
      </c>
      <c r="D66" s="9" t="s">
        <v>51</v>
      </c>
      <c r="E66" s="9" t="s">
        <v>199</v>
      </c>
      <c r="F66" s="29">
        <v>5.5</v>
      </c>
      <c r="G66" s="35">
        <f>IF($D66="","",IFERROR(INDEX(Innstillinger!$H$5:$H$50, MATCH($D66, Innstillinger!$F$5:$F$50, 0)),0))</f>
        <v>390</v>
      </c>
      <c r="H66" s="35">
        <f t="shared" si="0"/>
        <v>2145</v>
      </c>
      <c r="I66" s="9"/>
    </row>
    <row r="67" spans="1:9" ht="18" customHeight="1" x14ac:dyDescent="0.25">
      <c r="A67" s="4" t="s">
        <v>210</v>
      </c>
      <c r="B67" s="11">
        <v>45817</v>
      </c>
      <c r="C67" s="9" t="s">
        <v>108</v>
      </c>
      <c r="D67" s="9" t="s">
        <v>54</v>
      </c>
      <c r="E67" s="9" t="s">
        <v>145</v>
      </c>
      <c r="F67" s="29">
        <v>5.8</v>
      </c>
      <c r="G67" s="35">
        <f>IF($D67="","",IFERROR(INDEX(Innstillinger!$H$5:$H$50, MATCH($D67, Innstillinger!$F$5:$F$50, 0)),0))</f>
        <v>410</v>
      </c>
      <c r="H67" s="35">
        <f t="shared" ref="H67:H130" si="1">IF($F67="","",$F67*$G67)</f>
        <v>2378</v>
      </c>
      <c r="I67" s="9"/>
    </row>
    <row r="68" spans="1:9" ht="18" customHeight="1" x14ac:dyDescent="0.25">
      <c r="A68" s="4" t="s">
        <v>211</v>
      </c>
      <c r="B68" s="11">
        <v>45905</v>
      </c>
      <c r="C68" s="9" t="s">
        <v>109</v>
      </c>
      <c r="D68" s="9" t="s">
        <v>54</v>
      </c>
      <c r="E68" s="9" t="s">
        <v>212</v>
      </c>
      <c r="F68" s="29">
        <v>5.7</v>
      </c>
      <c r="G68" s="35">
        <f>IF($D68="","",IFERROR(INDEX(Innstillinger!$H$5:$H$50, MATCH($D68, Innstillinger!$F$5:$F$50, 0)),0))</f>
        <v>410</v>
      </c>
      <c r="H68" s="35">
        <f t="shared" si="1"/>
        <v>2337</v>
      </c>
      <c r="I68" s="9"/>
    </row>
    <row r="69" spans="1:9" ht="18" customHeight="1" x14ac:dyDescent="0.25">
      <c r="A69" s="4" t="s">
        <v>213</v>
      </c>
      <c r="B69" s="11">
        <v>45905</v>
      </c>
      <c r="C69" s="9" t="s">
        <v>109</v>
      </c>
      <c r="D69" s="9" t="s">
        <v>54</v>
      </c>
      <c r="E69" s="9" t="s">
        <v>212</v>
      </c>
      <c r="F69" s="29">
        <v>4.5</v>
      </c>
      <c r="G69" s="35">
        <f>IF($D69="","",IFERROR(INDEX(Innstillinger!$H$5:$H$50, MATCH($D69, Innstillinger!$F$5:$F$50, 0)),0))</f>
        <v>410</v>
      </c>
      <c r="H69" s="35">
        <f t="shared" si="1"/>
        <v>1845</v>
      </c>
      <c r="I69" s="9"/>
    </row>
    <row r="70" spans="1:9" ht="18" customHeight="1" x14ac:dyDescent="0.25">
      <c r="A70" s="4" t="s">
        <v>214</v>
      </c>
      <c r="B70" s="11">
        <v>45897</v>
      </c>
      <c r="C70" s="9" t="s">
        <v>109</v>
      </c>
      <c r="D70" s="9" t="s">
        <v>47</v>
      </c>
      <c r="E70" s="9" t="s">
        <v>182</v>
      </c>
      <c r="F70" s="29">
        <v>6.9</v>
      </c>
      <c r="G70" s="35">
        <f>IF($D70="","",IFERROR(INDEX(Innstillinger!$H$5:$H$50, MATCH($D70, Innstillinger!$F$5:$F$50, 0)),0))</f>
        <v>400</v>
      </c>
      <c r="H70" s="35">
        <f t="shared" si="1"/>
        <v>2760</v>
      </c>
      <c r="I70" s="9"/>
    </row>
    <row r="71" spans="1:9" ht="18" customHeight="1" x14ac:dyDescent="0.25">
      <c r="A71" s="4" t="s">
        <v>215</v>
      </c>
      <c r="B71" s="11">
        <v>45887</v>
      </c>
      <c r="C71" s="9" t="s">
        <v>109</v>
      </c>
      <c r="D71" s="9" t="s">
        <v>47</v>
      </c>
      <c r="E71" s="9" t="s">
        <v>145</v>
      </c>
      <c r="F71" s="29">
        <v>5.7</v>
      </c>
      <c r="G71" s="35">
        <f>IF($D71="","",IFERROR(INDEX(Innstillinger!$H$5:$H$50, MATCH($D71, Innstillinger!$F$5:$F$50, 0)),0))</f>
        <v>400</v>
      </c>
      <c r="H71" s="35">
        <f t="shared" si="1"/>
        <v>2280</v>
      </c>
      <c r="I71" s="9"/>
    </row>
    <row r="72" spans="1:9" ht="18" customHeight="1" x14ac:dyDescent="0.25">
      <c r="A72" s="4" t="s">
        <v>216</v>
      </c>
      <c r="B72" s="11">
        <v>45910</v>
      </c>
      <c r="C72" s="9" t="s">
        <v>109</v>
      </c>
      <c r="D72" s="9" t="s">
        <v>51</v>
      </c>
      <c r="E72" s="9" t="s">
        <v>212</v>
      </c>
      <c r="F72" s="29">
        <v>7.6</v>
      </c>
      <c r="G72" s="35">
        <f>IF($D72="","",IFERROR(INDEX(Innstillinger!$H$5:$H$50, MATCH($D72, Innstillinger!$F$5:$F$50, 0)),0))</f>
        <v>390</v>
      </c>
      <c r="H72" s="35">
        <f t="shared" si="1"/>
        <v>2964</v>
      </c>
      <c r="I72" s="9"/>
    </row>
    <row r="73" spans="1:9" ht="18" customHeight="1" x14ac:dyDescent="0.25">
      <c r="A73" s="4" t="s">
        <v>217</v>
      </c>
      <c r="B73" s="11">
        <v>45897</v>
      </c>
      <c r="C73" s="9" t="s">
        <v>109</v>
      </c>
      <c r="D73" s="9" t="s">
        <v>44</v>
      </c>
      <c r="E73" s="9" t="s">
        <v>145</v>
      </c>
      <c r="F73" s="29">
        <v>5.0999999999999996</v>
      </c>
      <c r="G73" s="35">
        <f>IF($D73="","",IFERROR(INDEX(Innstillinger!$H$5:$H$50, MATCH($D73, Innstillinger!$F$5:$F$50, 0)),0))</f>
        <v>420</v>
      </c>
      <c r="H73" s="35">
        <f t="shared" si="1"/>
        <v>2142</v>
      </c>
      <c r="I73" s="9"/>
    </row>
    <row r="74" spans="1:9" ht="18" customHeight="1" x14ac:dyDescent="0.25">
      <c r="A74" s="4" t="s">
        <v>218</v>
      </c>
      <c r="B74" s="11">
        <v>45895</v>
      </c>
      <c r="C74" s="9" t="s">
        <v>109</v>
      </c>
      <c r="D74" s="9" t="s">
        <v>51</v>
      </c>
      <c r="E74" s="9" t="s">
        <v>219</v>
      </c>
      <c r="F74" s="29">
        <v>4.8</v>
      </c>
      <c r="G74" s="35">
        <f>IF($D74="","",IFERROR(INDEX(Innstillinger!$H$5:$H$50, MATCH($D74, Innstillinger!$F$5:$F$50, 0)),0))</f>
        <v>390</v>
      </c>
      <c r="H74" s="35">
        <f t="shared" si="1"/>
        <v>1872</v>
      </c>
      <c r="I74" s="9"/>
    </row>
    <row r="75" spans="1:9" ht="18" customHeight="1" x14ac:dyDescent="0.25">
      <c r="A75" s="4" t="s">
        <v>220</v>
      </c>
      <c r="B75" s="11">
        <v>45891</v>
      </c>
      <c r="C75" s="9" t="s">
        <v>109</v>
      </c>
      <c r="D75" s="9" t="s">
        <v>51</v>
      </c>
      <c r="E75" s="9" t="s">
        <v>219</v>
      </c>
      <c r="F75" s="29">
        <v>6.1</v>
      </c>
      <c r="G75" s="35">
        <f>IF($D75="","",IFERROR(INDEX(Innstillinger!$H$5:$H$50, MATCH($D75, Innstillinger!$F$5:$F$50, 0)),0))</f>
        <v>390</v>
      </c>
      <c r="H75" s="35">
        <f t="shared" si="1"/>
        <v>2379</v>
      </c>
      <c r="I75" s="9"/>
    </row>
    <row r="76" spans="1:9" ht="18" customHeight="1" x14ac:dyDescent="0.25">
      <c r="A76" s="4" t="s">
        <v>221</v>
      </c>
      <c r="B76" s="11">
        <v>45908</v>
      </c>
      <c r="C76" s="9" t="s">
        <v>109</v>
      </c>
      <c r="D76" s="9" t="s">
        <v>44</v>
      </c>
      <c r="E76" s="9" t="s">
        <v>182</v>
      </c>
      <c r="F76" s="29">
        <v>6.4</v>
      </c>
      <c r="G76" s="35">
        <f>IF($D76="","",IFERROR(INDEX(Innstillinger!$H$5:$H$50, MATCH($D76, Innstillinger!$F$5:$F$50, 0)),0))</f>
        <v>420</v>
      </c>
      <c r="H76" s="35">
        <f t="shared" si="1"/>
        <v>2688</v>
      </c>
      <c r="I76" s="9"/>
    </row>
    <row r="77" spans="1:9" ht="18" customHeight="1" x14ac:dyDescent="0.25">
      <c r="A77" s="4" t="s">
        <v>222</v>
      </c>
      <c r="B77" s="11">
        <v>45905</v>
      </c>
      <c r="C77" s="9" t="s">
        <v>109</v>
      </c>
      <c r="D77" s="9" t="s">
        <v>47</v>
      </c>
      <c r="E77" s="9" t="s">
        <v>212</v>
      </c>
      <c r="F77" s="29">
        <v>6.2</v>
      </c>
      <c r="G77" s="35">
        <f>IF($D77="","",IFERROR(INDEX(Innstillinger!$H$5:$H$50, MATCH($D77, Innstillinger!$F$5:$F$50, 0)),0))</f>
        <v>400</v>
      </c>
      <c r="H77" s="35">
        <f t="shared" si="1"/>
        <v>2480</v>
      </c>
      <c r="I77" s="9"/>
    </row>
    <row r="78" spans="1:9" ht="18" customHeight="1" x14ac:dyDescent="0.25">
      <c r="A78" s="4" t="s">
        <v>223</v>
      </c>
      <c r="B78" s="11">
        <v>45894</v>
      </c>
      <c r="C78" s="9" t="s">
        <v>109</v>
      </c>
      <c r="D78" s="9" t="s">
        <v>51</v>
      </c>
      <c r="E78" s="9" t="s">
        <v>182</v>
      </c>
      <c r="F78" s="29">
        <v>6.9</v>
      </c>
      <c r="G78" s="35">
        <f>IF($D78="","",IFERROR(INDEX(Innstillinger!$H$5:$H$50, MATCH($D78, Innstillinger!$F$5:$F$50, 0)),0))</f>
        <v>390</v>
      </c>
      <c r="H78" s="35">
        <f t="shared" si="1"/>
        <v>2691</v>
      </c>
      <c r="I78" s="9"/>
    </row>
    <row r="79" spans="1:9" ht="18" customHeight="1" x14ac:dyDescent="0.25">
      <c r="A79" s="4" t="s">
        <v>224</v>
      </c>
      <c r="B79" s="11">
        <v>45902</v>
      </c>
      <c r="C79" s="9" t="s">
        <v>109</v>
      </c>
      <c r="D79" s="9" t="s">
        <v>54</v>
      </c>
      <c r="E79" s="9" t="s">
        <v>182</v>
      </c>
      <c r="F79" s="29">
        <v>5.4</v>
      </c>
      <c r="G79" s="35">
        <f>IF($D79="","",IFERROR(INDEX(Innstillinger!$H$5:$H$50, MATCH($D79, Innstillinger!$F$5:$F$50, 0)),0))</f>
        <v>410</v>
      </c>
      <c r="H79" s="35">
        <f t="shared" si="1"/>
        <v>2214</v>
      </c>
      <c r="I79" s="9"/>
    </row>
    <row r="80" spans="1:9" ht="18" customHeight="1" x14ac:dyDescent="0.25">
      <c r="A80" s="4" t="s">
        <v>225</v>
      </c>
      <c r="B80" s="11">
        <v>45908</v>
      </c>
      <c r="C80" s="9" t="s">
        <v>109</v>
      </c>
      <c r="D80" s="9" t="s">
        <v>47</v>
      </c>
      <c r="E80" s="9" t="s">
        <v>145</v>
      </c>
      <c r="F80" s="29">
        <v>6.5</v>
      </c>
      <c r="G80" s="35">
        <f>IF($D80="","",IFERROR(INDEX(Innstillinger!$H$5:$H$50, MATCH($D80, Innstillinger!$F$5:$F$50, 0)),0))</f>
        <v>400</v>
      </c>
      <c r="H80" s="35">
        <f t="shared" si="1"/>
        <v>2600</v>
      </c>
      <c r="I80" s="9"/>
    </row>
    <row r="81" spans="1:9" ht="18" customHeight="1" x14ac:dyDescent="0.25">
      <c r="A81" s="4" t="s">
        <v>226</v>
      </c>
      <c r="B81" s="11">
        <v>45702</v>
      </c>
      <c r="C81" s="9" t="s">
        <v>110</v>
      </c>
      <c r="D81" s="9" t="s">
        <v>47</v>
      </c>
      <c r="E81" s="9" t="s">
        <v>141</v>
      </c>
      <c r="F81" s="29">
        <v>7</v>
      </c>
      <c r="G81" s="35">
        <f>IF($D81="","",IFERROR(INDEX(Innstillinger!$H$5:$H$50, MATCH($D81, Innstillinger!$F$5:$F$50, 0)),0))</f>
        <v>400</v>
      </c>
      <c r="H81" s="35">
        <f t="shared" si="1"/>
        <v>2800</v>
      </c>
      <c r="I81" s="9"/>
    </row>
    <row r="82" spans="1:9" ht="18" customHeight="1" x14ac:dyDescent="0.25">
      <c r="A82" s="4" t="s">
        <v>227</v>
      </c>
      <c r="B82" s="11">
        <v>45726</v>
      </c>
      <c r="C82" s="9" t="s">
        <v>110</v>
      </c>
      <c r="D82" s="9" t="s">
        <v>51</v>
      </c>
      <c r="E82" s="9" t="s">
        <v>141</v>
      </c>
      <c r="F82" s="29">
        <v>6.6</v>
      </c>
      <c r="G82" s="35">
        <f>IF($D82="","",IFERROR(INDEX(Innstillinger!$H$5:$H$50, MATCH($D82, Innstillinger!$F$5:$F$50, 0)),0))</f>
        <v>390</v>
      </c>
      <c r="H82" s="35">
        <f t="shared" si="1"/>
        <v>2574</v>
      </c>
      <c r="I82" s="9"/>
    </row>
    <row r="83" spans="1:9" ht="18" customHeight="1" x14ac:dyDescent="0.25">
      <c r="A83" s="4" t="s">
        <v>228</v>
      </c>
      <c r="B83" s="11">
        <v>45709</v>
      </c>
      <c r="C83" s="9" t="s">
        <v>110</v>
      </c>
      <c r="D83" s="9" t="s">
        <v>47</v>
      </c>
      <c r="E83" s="9" t="s">
        <v>145</v>
      </c>
      <c r="F83" s="29">
        <v>6.7</v>
      </c>
      <c r="G83" s="35">
        <f>IF($D83="","",IFERROR(INDEX(Innstillinger!$H$5:$H$50, MATCH($D83, Innstillinger!$F$5:$F$50, 0)),0))</f>
        <v>400</v>
      </c>
      <c r="H83" s="35">
        <f t="shared" si="1"/>
        <v>2680</v>
      </c>
      <c r="I83" s="9"/>
    </row>
    <row r="84" spans="1:9" ht="18" customHeight="1" x14ac:dyDescent="0.25">
      <c r="A84" s="4" t="s">
        <v>229</v>
      </c>
      <c r="B84" s="11">
        <v>45727</v>
      </c>
      <c r="C84" s="9" t="s">
        <v>110</v>
      </c>
      <c r="D84" s="9" t="s">
        <v>47</v>
      </c>
      <c r="E84" s="9" t="s">
        <v>145</v>
      </c>
      <c r="F84" s="29">
        <v>6</v>
      </c>
      <c r="G84" s="35">
        <f>IF($D84="","",IFERROR(INDEX(Innstillinger!$H$5:$H$50, MATCH($D84, Innstillinger!$F$5:$F$50, 0)),0))</f>
        <v>400</v>
      </c>
      <c r="H84" s="35">
        <f t="shared" si="1"/>
        <v>2400</v>
      </c>
      <c r="I84" s="9"/>
    </row>
    <row r="85" spans="1:9" ht="18" customHeight="1" x14ac:dyDescent="0.25">
      <c r="A85" s="4" t="s">
        <v>230</v>
      </c>
      <c r="B85" s="11">
        <v>45733</v>
      </c>
      <c r="C85" s="9" t="s">
        <v>110</v>
      </c>
      <c r="D85" s="9" t="s">
        <v>51</v>
      </c>
      <c r="E85" s="9" t="s">
        <v>145</v>
      </c>
      <c r="F85" s="29">
        <v>4.7</v>
      </c>
      <c r="G85" s="35">
        <f>IF($D85="","",IFERROR(INDEX(Innstillinger!$H$5:$H$50, MATCH($D85, Innstillinger!$F$5:$F$50, 0)),0))</f>
        <v>390</v>
      </c>
      <c r="H85" s="35">
        <f t="shared" si="1"/>
        <v>1833</v>
      </c>
      <c r="I85" s="9"/>
    </row>
    <row r="86" spans="1:9" ht="18" customHeight="1" x14ac:dyDescent="0.25">
      <c r="A86" s="4" t="s">
        <v>231</v>
      </c>
      <c r="B86" s="11">
        <v>45708</v>
      </c>
      <c r="C86" s="9" t="s">
        <v>110</v>
      </c>
      <c r="D86" s="9" t="s">
        <v>51</v>
      </c>
      <c r="E86" s="9" t="s">
        <v>182</v>
      </c>
      <c r="F86" s="29">
        <v>7.4</v>
      </c>
      <c r="G86" s="35">
        <f>IF($D86="","",IFERROR(INDEX(Innstillinger!$H$5:$H$50, MATCH($D86, Innstillinger!$F$5:$F$50, 0)),0))</f>
        <v>390</v>
      </c>
      <c r="H86" s="35">
        <f t="shared" si="1"/>
        <v>2886</v>
      </c>
      <c r="I86" s="9"/>
    </row>
    <row r="87" spans="1:9" ht="18" customHeight="1" x14ac:dyDescent="0.25">
      <c r="A87" s="4" t="s">
        <v>232</v>
      </c>
      <c r="B87" s="11">
        <v>45702</v>
      </c>
      <c r="C87" s="9" t="s">
        <v>110</v>
      </c>
      <c r="D87" s="9" t="s">
        <v>51</v>
      </c>
      <c r="E87" s="9" t="s">
        <v>145</v>
      </c>
      <c r="F87" s="29">
        <v>6.4</v>
      </c>
      <c r="G87" s="35">
        <f>IF($D87="","",IFERROR(INDEX(Innstillinger!$H$5:$H$50, MATCH($D87, Innstillinger!$F$5:$F$50, 0)),0))</f>
        <v>390</v>
      </c>
      <c r="H87" s="35">
        <f t="shared" si="1"/>
        <v>2496</v>
      </c>
      <c r="I87" s="9"/>
    </row>
    <row r="88" spans="1:9" ht="18" customHeight="1" x14ac:dyDescent="0.25">
      <c r="A88" s="4" t="s">
        <v>233</v>
      </c>
      <c r="B88" s="11">
        <v>45693</v>
      </c>
      <c r="C88" s="9" t="s">
        <v>112</v>
      </c>
      <c r="D88" s="9" t="s">
        <v>51</v>
      </c>
      <c r="E88" s="9" t="s">
        <v>138</v>
      </c>
      <c r="F88" s="29">
        <v>7.5</v>
      </c>
      <c r="G88" s="35">
        <f>IF($D88="","",IFERROR(INDEX(Innstillinger!$H$5:$H$50, MATCH($D88, Innstillinger!$F$5:$F$50, 0)),0))</f>
        <v>390</v>
      </c>
      <c r="H88" s="35">
        <f t="shared" si="1"/>
        <v>2925</v>
      </c>
      <c r="I88" s="9"/>
    </row>
    <row r="89" spans="1:9" ht="18" customHeight="1" x14ac:dyDescent="0.25">
      <c r="A89" s="4" t="s">
        <v>234</v>
      </c>
      <c r="B89" s="11">
        <v>45702</v>
      </c>
      <c r="C89" s="9" t="s">
        <v>112</v>
      </c>
      <c r="D89" s="9" t="s">
        <v>44</v>
      </c>
      <c r="E89" s="9" t="s">
        <v>138</v>
      </c>
      <c r="F89" s="29">
        <v>7.3</v>
      </c>
      <c r="G89" s="35">
        <f>IF($D89="","",IFERROR(INDEX(Innstillinger!$H$5:$H$50, MATCH($D89, Innstillinger!$F$5:$F$50, 0)),0))</f>
        <v>420</v>
      </c>
      <c r="H89" s="35">
        <f t="shared" si="1"/>
        <v>3066</v>
      </c>
      <c r="I89" s="9"/>
    </row>
    <row r="90" spans="1:9" ht="18" customHeight="1" x14ac:dyDescent="0.25">
      <c r="A90" s="4" t="s">
        <v>235</v>
      </c>
      <c r="B90" s="11">
        <v>45695</v>
      </c>
      <c r="C90" s="9" t="s">
        <v>112</v>
      </c>
      <c r="D90" s="9" t="s">
        <v>51</v>
      </c>
      <c r="E90" s="9" t="s">
        <v>236</v>
      </c>
      <c r="F90" s="29">
        <v>4.9000000000000004</v>
      </c>
      <c r="G90" s="35">
        <f>IF($D90="","",IFERROR(INDEX(Innstillinger!$H$5:$H$50, MATCH($D90, Innstillinger!$F$5:$F$50, 0)),0))</f>
        <v>390</v>
      </c>
      <c r="H90" s="35">
        <f t="shared" si="1"/>
        <v>1911.0000000000002</v>
      </c>
      <c r="I90" s="9"/>
    </row>
    <row r="91" spans="1:9" ht="18" customHeight="1" x14ac:dyDescent="0.25">
      <c r="A91" s="4" t="s">
        <v>237</v>
      </c>
      <c r="B91" s="11">
        <v>45700</v>
      </c>
      <c r="C91" s="9" t="s">
        <v>112</v>
      </c>
      <c r="D91" s="9" t="s">
        <v>51</v>
      </c>
      <c r="E91" s="9" t="s">
        <v>138</v>
      </c>
      <c r="F91" s="29">
        <v>6.7</v>
      </c>
      <c r="G91" s="35">
        <f>IF($D91="","",IFERROR(INDEX(Innstillinger!$H$5:$H$50, MATCH($D91, Innstillinger!$F$5:$F$50, 0)),0))</f>
        <v>390</v>
      </c>
      <c r="H91" s="35">
        <f t="shared" si="1"/>
        <v>2613</v>
      </c>
      <c r="I91" s="9"/>
    </row>
    <row r="92" spans="1:9" ht="18" customHeight="1" x14ac:dyDescent="0.25">
      <c r="A92" s="4" t="s">
        <v>238</v>
      </c>
      <c r="B92" s="11">
        <v>45702</v>
      </c>
      <c r="C92" s="9" t="s">
        <v>112</v>
      </c>
      <c r="D92" s="9" t="s">
        <v>54</v>
      </c>
      <c r="E92" s="9" t="s">
        <v>236</v>
      </c>
      <c r="F92" s="29">
        <v>4.5999999999999996</v>
      </c>
      <c r="G92" s="35">
        <f>IF($D92="","",IFERROR(INDEX(Innstillinger!$H$5:$H$50, MATCH($D92, Innstillinger!$F$5:$F$50, 0)),0))</f>
        <v>410</v>
      </c>
      <c r="H92" s="35">
        <f t="shared" si="1"/>
        <v>1885.9999999999998</v>
      </c>
      <c r="I92" s="9"/>
    </row>
    <row r="93" spans="1:9" ht="18" customHeight="1" x14ac:dyDescent="0.25">
      <c r="A93" s="4" t="s">
        <v>239</v>
      </c>
      <c r="B93" s="11">
        <v>45695</v>
      </c>
      <c r="C93" s="9" t="s">
        <v>112</v>
      </c>
      <c r="D93" s="9" t="s">
        <v>47</v>
      </c>
      <c r="E93" s="9" t="s">
        <v>236</v>
      </c>
      <c r="F93" s="29">
        <v>5.3</v>
      </c>
      <c r="G93" s="35">
        <f>IF($D93="","",IFERROR(INDEX(Innstillinger!$H$5:$H$50, MATCH($D93, Innstillinger!$F$5:$F$50, 0)),0))</f>
        <v>400</v>
      </c>
      <c r="H93" s="35">
        <f t="shared" si="1"/>
        <v>2120</v>
      </c>
      <c r="I93" s="9"/>
    </row>
    <row r="94" spans="1:9" ht="18" customHeight="1" x14ac:dyDescent="0.25">
      <c r="A94" s="4" t="s">
        <v>240</v>
      </c>
      <c r="B94" s="11">
        <v>45702</v>
      </c>
      <c r="C94" s="9" t="s">
        <v>112</v>
      </c>
      <c r="D94" s="9" t="s">
        <v>54</v>
      </c>
      <c r="E94" s="9" t="s">
        <v>138</v>
      </c>
      <c r="F94" s="29">
        <v>4.8</v>
      </c>
      <c r="G94" s="35">
        <f>IF($D94="","",IFERROR(INDEX(Innstillinger!$H$5:$H$50, MATCH($D94, Innstillinger!$F$5:$F$50, 0)),0))</f>
        <v>410</v>
      </c>
      <c r="H94" s="35">
        <f t="shared" si="1"/>
        <v>1968</v>
      </c>
      <c r="I94" s="9"/>
    </row>
    <row r="95" spans="1:9" ht="18" customHeight="1" x14ac:dyDescent="0.25">
      <c r="A95" s="4" t="s">
        <v>241</v>
      </c>
      <c r="B95" s="11">
        <v>45698</v>
      </c>
      <c r="C95" s="9" t="s">
        <v>112</v>
      </c>
      <c r="D95" s="9" t="s">
        <v>44</v>
      </c>
      <c r="E95" s="9" t="s">
        <v>236</v>
      </c>
      <c r="F95" s="29">
        <v>5.2</v>
      </c>
      <c r="G95" s="35">
        <f>IF($D95="","",IFERROR(INDEX(Innstillinger!$H$5:$H$50, MATCH($D95, Innstillinger!$F$5:$F$50, 0)),0))</f>
        <v>420</v>
      </c>
      <c r="H95" s="35">
        <f t="shared" si="1"/>
        <v>2184</v>
      </c>
      <c r="I95" s="9"/>
    </row>
    <row r="96" spans="1:9" ht="18" customHeight="1" x14ac:dyDescent="0.25">
      <c r="A96" s="4" t="s">
        <v>242</v>
      </c>
      <c r="B96" s="11">
        <v>45699</v>
      </c>
      <c r="C96" s="9" t="s">
        <v>112</v>
      </c>
      <c r="D96" s="9" t="s">
        <v>44</v>
      </c>
      <c r="E96" s="9" t="s">
        <v>243</v>
      </c>
      <c r="F96" s="29">
        <v>5.9</v>
      </c>
      <c r="G96" s="35">
        <f>IF($D96="","",IFERROR(INDEX(Innstillinger!$H$5:$H$50, MATCH($D96, Innstillinger!$F$5:$F$50, 0)),0))</f>
        <v>420</v>
      </c>
      <c r="H96" s="35">
        <f t="shared" si="1"/>
        <v>2478</v>
      </c>
      <c r="I96" s="9"/>
    </row>
    <row r="97" spans="1:9" ht="18" customHeight="1" x14ac:dyDescent="0.25">
      <c r="A97" s="4" t="s">
        <v>244</v>
      </c>
      <c r="B97" s="11">
        <v>45698</v>
      </c>
      <c r="C97" s="9" t="s">
        <v>112</v>
      </c>
      <c r="D97" s="9" t="s">
        <v>54</v>
      </c>
      <c r="E97" s="9" t="s">
        <v>138</v>
      </c>
      <c r="F97" s="29">
        <v>4.2</v>
      </c>
      <c r="G97" s="35">
        <f>IF($D97="","",IFERROR(INDEX(Innstillinger!$H$5:$H$50, MATCH($D97, Innstillinger!$F$5:$F$50, 0)),0))</f>
        <v>410</v>
      </c>
      <c r="H97" s="35">
        <f t="shared" si="1"/>
        <v>1722</v>
      </c>
      <c r="I97" s="9"/>
    </row>
    <row r="98" spans="1:9" ht="18" customHeight="1" x14ac:dyDescent="0.25">
      <c r="A98" s="4" t="s">
        <v>245</v>
      </c>
      <c r="B98" s="11">
        <v>45695</v>
      </c>
      <c r="C98" s="9" t="s">
        <v>112</v>
      </c>
      <c r="D98" s="9" t="s">
        <v>51</v>
      </c>
      <c r="E98" s="9" t="s">
        <v>236</v>
      </c>
      <c r="F98" s="29">
        <v>5.2</v>
      </c>
      <c r="G98" s="35">
        <f>IF($D98="","",IFERROR(INDEX(Innstillinger!$H$5:$H$50, MATCH($D98, Innstillinger!$F$5:$F$50, 0)),0))</f>
        <v>390</v>
      </c>
      <c r="H98" s="35">
        <f t="shared" si="1"/>
        <v>2028</v>
      </c>
      <c r="I98" s="9"/>
    </row>
    <row r="99" spans="1:9" ht="18" customHeight="1" x14ac:dyDescent="0.25">
      <c r="A99" s="4" t="s">
        <v>246</v>
      </c>
      <c r="B99" s="11">
        <v>45701</v>
      </c>
      <c r="C99" s="9" t="s">
        <v>112</v>
      </c>
      <c r="D99" s="9" t="s">
        <v>54</v>
      </c>
      <c r="E99" s="9" t="s">
        <v>138</v>
      </c>
      <c r="F99" s="29">
        <v>7.3</v>
      </c>
      <c r="G99" s="35">
        <f>IF($D99="","",IFERROR(INDEX(Innstillinger!$H$5:$H$50, MATCH($D99, Innstillinger!$F$5:$F$50, 0)),0))</f>
        <v>410</v>
      </c>
      <c r="H99" s="35">
        <f t="shared" si="1"/>
        <v>2993</v>
      </c>
      <c r="I99" s="9"/>
    </row>
    <row r="100" spans="1:9" ht="18" customHeight="1" x14ac:dyDescent="0.25">
      <c r="A100" s="4" t="s">
        <v>247</v>
      </c>
      <c r="B100" s="11">
        <v>45702</v>
      </c>
      <c r="C100" s="9" t="s">
        <v>112</v>
      </c>
      <c r="D100" s="9" t="s">
        <v>47</v>
      </c>
      <c r="E100" s="9" t="s">
        <v>138</v>
      </c>
      <c r="F100" s="29">
        <v>7.4</v>
      </c>
      <c r="G100" s="35">
        <f>IF($D100="","",IFERROR(INDEX(Innstillinger!$H$5:$H$50, MATCH($D100, Innstillinger!$F$5:$F$50, 0)),0))</f>
        <v>400</v>
      </c>
      <c r="H100" s="35">
        <f t="shared" si="1"/>
        <v>2960</v>
      </c>
      <c r="I100" s="9"/>
    </row>
    <row r="101" spans="1:9" ht="18" customHeight="1" x14ac:dyDescent="0.25">
      <c r="A101" s="4" t="s">
        <v>248</v>
      </c>
      <c r="B101" s="11">
        <v>45693</v>
      </c>
      <c r="C101" s="9" t="s">
        <v>112</v>
      </c>
      <c r="D101" s="9" t="s">
        <v>44</v>
      </c>
      <c r="E101" s="9" t="s">
        <v>138</v>
      </c>
      <c r="F101" s="29">
        <v>4.8</v>
      </c>
      <c r="G101" s="35">
        <f>IF($D101="","",IFERROR(INDEX(Innstillinger!$H$5:$H$50, MATCH($D101, Innstillinger!$F$5:$F$50, 0)),0))</f>
        <v>420</v>
      </c>
      <c r="H101" s="35">
        <f t="shared" si="1"/>
        <v>2016</v>
      </c>
      <c r="I101" s="9"/>
    </row>
    <row r="102" spans="1:9" ht="18" customHeight="1" x14ac:dyDescent="0.25">
      <c r="A102" s="4" t="s">
        <v>249</v>
      </c>
      <c r="B102" s="11">
        <v>45694</v>
      </c>
      <c r="C102" s="9" t="s">
        <v>112</v>
      </c>
      <c r="D102" s="9" t="s">
        <v>51</v>
      </c>
      <c r="E102" s="9" t="s">
        <v>145</v>
      </c>
      <c r="F102" s="29">
        <v>5.9</v>
      </c>
      <c r="G102" s="35">
        <f>IF($D102="","",IFERROR(INDEX(Innstillinger!$H$5:$H$50, MATCH($D102, Innstillinger!$F$5:$F$50, 0)),0))</f>
        <v>390</v>
      </c>
      <c r="H102" s="35">
        <f t="shared" si="1"/>
        <v>2301</v>
      </c>
      <c r="I102" s="9"/>
    </row>
    <row r="103" spans="1:9" ht="18" customHeight="1" x14ac:dyDescent="0.25">
      <c r="A103" s="4" t="s">
        <v>250</v>
      </c>
      <c r="B103" s="11">
        <v>45700</v>
      </c>
      <c r="C103" s="9" t="s">
        <v>112</v>
      </c>
      <c r="D103" s="9" t="s">
        <v>44</v>
      </c>
      <c r="E103" s="9" t="s">
        <v>236</v>
      </c>
      <c r="F103" s="29">
        <v>6</v>
      </c>
      <c r="G103" s="35">
        <f>IF($D103="","",IFERROR(INDEX(Innstillinger!$H$5:$H$50, MATCH($D103, Innstillinger!$F$5:$F$50, 0)),0))</f>
        <v>420</v>
      </c>
      <c r="H103" s="35">
        <f t="shared" si="1"/>
        <v>2520</v>
      </c>
      <c r="I103" s="9"/>
    </row>
    <row r="104" spans="1:9" ht="18" customHeight="1" x14ac:dyDescent="0.25">
      <c r="A104" s="4" t="s">
        <v>251</v>
      </c>
      <c r="B104" s="11">
        <v>45695</v>
      </c>
      <c r="C104" s="9" t="s">
        <v>112</v>
      </c>
      <c r="D104" s="9" t="s">
        <v>44</v>
      </c>
      <c r="E104" s="9" t="s">
        <v>145</v>
      </c>
      <c r="F104" s="29">
        <v>6.9</v>
      </c>
      <c r="G104" s="35">
        <f>IF($D104="","",IFERROR(INDEX(Innstillinger!$H$5:$H$50, MATCH($D104, Innstillinger!$F$5:$F$50, 0)),0))</f>
        <v>420</v>
      </c>
      <c r="H104" s="35">
        <f t="shared" si="1"/>
        <v>2898</v>
      </c>
      <c r="I104" s="9"/>
    </row>
    <row r="105" spans="1:9" ht="18" customHeight="1" x14ac:dyDescent="0.25">
      <c r="A105" s="4" t="s">
        <v>252</v>
      </c>
      <c r="B105" s="11">
        <v>45694</v>
      </c>
      <c r="C105" s="9" t="s">
        <v>112</v>
      </c>
      <c r="D105" s="9" t="s">
        <v>54</v>
      </c>
      <c r="E105" s="9" t="s">
        <v>138</v>
      </c>
      <c r="F105" s="29">
        <v>5.4</v>
      </c>
      <c r="G105" s="35">
        <f>IF($D105="","",IFERROR(INDEX(Innstillinger!$H$5:$H$50, MATCH($D105, Innstillinger!$F$5:$F$50, 0)),0))</f>
        <v>410</v>
      </c>
      <c r="H105" s="35">
        <f t="shared" si="1"/>
        <v>2214</v>
      </c>
      <c r="I105" s="9"/>
    </row>
    <row r="106" spans="1:9" ht="18" customHeight="1" x14ac:dyDescent="0.25">
      <c r="A106" s="4" t="s">
        <v>253</v>
      </c>
      <c r="B106" s="11">
        <v>45702</v>
      </c>
      <c r="C106" s="9" t="s">
        <v>112</v>
      </c>
      <c r="D106" s="9" t="s">
        <v>54</v>
      </c>
      <c r="E106" s="9" t="s">
        <v>243</v>
      </c>
      <c r="F106" s="29">
        <v>6.5</v>
      </c>
      <c r="G106" s="35">
        <f>IF($D106="","",IFERROR(INDEX(Innstillinger!$H$5:$H$50, MATCH($D106, Innstillinger!$F$5:$F$50, 0)),0))</f>
        <v>410</v>
      </c>
      <c r="H106" s="35">
        <f t="shared" si="1"/>
        <v>2665</v>
      </c>
      <c r="I106" s="9"/>
    </row>
    <row r="107" spans="1:9" ht="18" customHeight="1" x14ac:dyDescent="0.25">
      <c r="A107" s="4" t="s">
        <v>254</v>
      </c>
      <c r="B107" s="11">
        <v>45700</v>
      </c>
      <c r="C107" s="9" t="s">
        <v>112</v>
      </c>
      <c r="D107" s="9" t="s">
        <v>47</v>
      </c>
      <c r="E107" s="9" t="s">
        <v>138</v>
      </c>
      <c r="F107" s="29">
        <v>6</v>
      </c>
      <c r="G107" s="35">
        <f>IF($D107="","",IFERROR(INDEX(Innstillinger!$H$5:$H$50, MATCH($D107, Innstillinger!$F$5:$F$50, 0)),0))</f>
        <v>400</v>
      </c>
      <c r="H107" s="35">
        <f t="shared" si="1"/>
        <v>2400</v>
      </c>
      <c r="I107" s="9"/>
    </row>
    <row r="108" spans="1:9" ht="18" customHeight="1" x14ac:dyDescent="0.25">
      <c r="A108" s="4" t="s">
        <v>255</v>
      </c>
      <c r="B108" s="11">
        <v>45693</v>
      </c>
      <c r="C108" s="9" t="s">
        <v>112</v>
      </c>
      <c r="D108" s="9" t="s">
        <v>54</v>
      </c>
      <c r="E108" s="9" t="s">
        <v>138</v>
      </c>
      <c r="F108" s="29">
        <v>5.5</v>
      </c>
      <c r="G108" s="35">
        <f>IF($D108="","",IFERROR(INDEX(Innstillinger!$H$5:$H$50, MATCH($D108, Innstillinger!$F$5:$F$50, 0)),0))</f>
        <v>410</v>
      </c>
      <c r="H108" s="35">
        <f t="shared" si="1"/>
        <v>2255</v>
      </c>
      <c r="I108" s="9"/>
    </row>
    <row r="109" spans="1:9" ht="18" customHeight="1" x14ac:dyDescent="0.25">
      <c r="A109" s="4" t="s">
        <v>256</v>
      </c>
      <c r="B109" s="11">
        <v>45702</v>
      </c>
      <c r="C109" s="9" t="s">
        <v>112</v>
      </c>
      <c r="D109" s="9" t="s">
        <v>51</v>
      </c>
      <c r="E109" s="9" t="s">
        <v>243</v>
      </c>
      <c r="F109" s="29">
        <v>5.9</v>
      </c>
      <c r="G109" s="35">
        <f>IF($D109="","",IFERROR(INDEX(Innstillinger!$H$5:$H$50, MATCH($D109, Innstillinger!$F$5:$F$50, 0)),0))</f>
        <v>390</v>
      </c>
      <c r="H109" s="35">
        <f t="shared" si="1"/>
        <v>2301</v>
      </c>
      <c r="I109" s="9"/>
    </row>
    <row r="110" spans="1:9" ht="18" customHeight="1" x14ac:dyDescent="0.25">
      <c r="A110" s="4" t="s">
        <v>257</v>
      </c>
      <c r="B110" s="11">
        <v>45891</v>
      </c>
      <c r="C110" s="9" t="s">
        <v>113</v>
      </c>
      <c r="D110" s="9" t="s">
        <v>51</v>
      </c>
      <c r="E110" s="9" t="s">
        <v>182</v>
      </c>
      <c r="F110" s="29">
        <v>7</v>
      </c>
      <c r="G110" s="35">
        <f>IF($D110="","",IFERROR(INDEX(Innstillinger!$H$5:$H$50, MATCH($D110, Innstillinger!$F$5:$F$50, 0)),0))</f>
        <v>390</v>
      </c>
      <c r="H110" s="35">
        <f t="shared" si="1"/>
        <v>2730</v>
      </c>
      <c r="I110" s="9"/>
    </row>
    <row r="111" spans="1:9" ht="18" customHeight="1" x14ac:dyDescent="0.25">
      <c r="A111" s="4" t="s">
        <v>258</v>
      </c>
      <c r="B111" s="11">
        <v>45898</v>
      </c>
      <c r="C111" s="9" t="s">
        <v>113</v>
      </c>
      <c r="D111" s="9" t="s">
        <v>54</v>
      </c>
      <c r="E111" s="9" t="s">
        <v>182</v>
      </c>
      <c r="F111" s="29">
        <v>8</v>
      </c>
      <c r="G111" s="35">
        <f>IF($D111="","",IFERROR(INDEX(Innstillinger!$H$5:$H$50, MATCH($D111, Innstillinger!$F$5:$F$50, 0)),0))</f>
        <v>410</v>
      </c>
      <c r="H111" s="35">
        <f t="shared" si="1"/>
        <v>3280</v>
      </c>
      <c r="I111" s="9"/>
    </row>
    <row r="112" spans="1:9" ht="18" customHeight="1" x14ac:dyDescent="0.25">
      <c r="A112" s="4" t="s">
        <v>259</v>
      </c>
      <c r="B112" s="11">
        <v>45896</v>
      </c>
      <c r="C112" s="9" t="s">
        <v>113</v>
      </c>
      <c r="D112" s="9" t="s">
        <v>54</v>
      </c>
      <c r="E112" s="9" t="s">
        <v>219</v>
      </c>
      <c r="F112" s="29">
        <v>6.7</v>
      </c>
      <c r="G112" s="35">
        <f>IF($D112="","",IFERROR(INDEX(Innstillinger!$H$5:$H$50, MATCH($D112, Innstillinger!$F$5:$F$50, 0)),0))</f>
        <v>410</v>
      </c>
      <c r="H112" s="35">
        <f t="shared" si="1"/>
        <v>2747</v>
      </c>
      <c r="I112" s="9"/>
    </row>
    <row r="113" spans="1:9" ht="18" customHeight="1" x14ac:dyDescent="0.25">
      <c r="A113" s="4" t="s">
        <v>260</v>
      </c>
      <c r="B113" s="11">
        <v>45896</v>
      </c>
      <c r="C113" s="9" t="s">
        <v>113</v>
      </c>
      <c r="D113" s="9" t="s">
        <v>51</v>
      </c>
      <c r="E113" s="9" t="s">
        <v>145</v>
      </c>
      <c r="F113" s="29">
        <v>5.5</v>
      </c>
      <c r="G113" s="35">
        <f>IF($D113="","",IFERROR(INDEX(Innstillinger!$H$5:$H$50, MATCH($D113, Innstillinger!$F$5:$F$50, 0)),0))</f>
        <v>390</v>
      </c>
      <c r="H113" s="35">
        <f t="shared" si="1"/>
        <v>2145</v>
      </c>
      <c r="I113" s="9"/>
    </row>
    <row r="114" spans="1:9" ht="18" customHeight="1" x14ac:dyDescent="0.25">
      <c r="A114" s="4" t="s">
        <v>261</v>
      </c>
      <c r="B114" s="11">
        <v>45909</v>
      </c>
      <c r="C114" s="9" t="s">
        <v>113</v>
      </c>
      <c r="D114" s="9" t="s">
        <v>44</v>
      </c>
      <c r="E114" s="9" t="s">
        <v>219</v>
      </c>
      <c r="F114" s="29">
        <v>7.9</v>
      </c>
      <c r="G114" s="35">
        <f>IF($D114="","",IFERROR(INDEX(Innstillinger!$H$5:$H$50, MATCH($D114, Innstillinger!$F$5:$F$50, 0)),0))</f>
        <v>420</v>
      </c>
      <c r="H114" s="35">
        <f t="shared" si="1"/>
        <v>3318</v>
      </c>
      <c r="I114" s="9"/>
    </row>
    <row r="115" spans="1:9" ht="18" customHeight="1" x14ac:dyDescent="0.25">
      <c r="A115" s="4" t="s">
        <v>262</v>
      </c>
      <c r="B115" s="11">
        <v>45895</v>
      </c>
      <c r="C115" s="9" t="s">
        <v>113</v>
      </c>
      <c r="D115" s="9" t="s">
        <v>44</v>
      </c>
      <c r="E115" s="9" t="s">
        <v>182</v>
      </c>
      <c r="F115" s="29">
        <v>5.9</v>
      </c>
      <c r="G115" s="35">
        <f>IF($D115="","",IFERROR(INDEX(Innstillinger!$H$5:$H$50, MATCH($D115, Innstillinger!$F$5:$F$50, 0)),0))</f>
        <v>420</v>
      </c>
      <c r="H115" s="35">
        <f t="shared" si="1"/>
        <v>2478</v>
      </c>
      <c r="I115" s="9"/>
    </row>
    <row r="116" spans="1:9" ht="18" customHeight="1" x14ac:dyDescent="0.25">
      <c r="A116" s="4" t="s">
        <v>263</v>
      </c>
      <c r="B116" s="11">
        <v>45891</v>
      </c>
      <c r="C116" s="9" t="s">
        <v>113</v>
      </c>
      <c r="D116" s="9" t="s">
        <v>54</v>
      </c>
      <c r="E116" s="9" t="s">
        <v>212</v>
      </c>
      <c r="F116" s="29">
        <v>6.3</v>
      </c>
      <c r="G116" s="35">
        <f>IF($D116="","",IFERROR(INDEX(Innstillinger!$H$5:$H$50, MATCH($D116, Innstillinger!$F$5:$F$50, 0)),0))</f>
        <v>410</v>
      </c>
      <c r="H116" s="35">
        <f t="shared" si="1"/>
        <v>2583</v>
      </c>
      <c r="I116" s="9"/>
    </row>
    <row r="117" spans="1:9" ht="18" customHeight="1" x14ac:dyDescent="0.25">
      <c r="A117" s="4" t="s">
        <v>264</v>
      </c>
      <c r="B117" s="11">
        <v>45891</v>
      </c>
      <c r="C117" s="9" t="s">
        <v>113</v>
      </c>
      <c r="D117" s="9" t="s">
        <v>51</v>
      </c>
      <c r="E117" s="9" t="s">
        <v>145</v>
      </c>
      <c r="F117" s="29">
        <v>7.1</v>
      </c>
      <c r="G117" s="35">
        <f>IF($D117="","",IFERROR(INDEX(Innstillinger!$H$5:$H$50, MATCH($D117, Innstillinger!$F$5:$F$50, 0)),0))</f>
        <v>390</v>
      </c>
      <c r="H117" s="35">
        <f t="shared" si="1"/>
        <v>2769</v>
      </c>
      <c r="I117" s="9"/>
    </row>
    <row r="118" spans="1:9" ht="18" customHeight="1" x14ac:dyDescent="0.25">
      <c r="A118" s="4" t="s">
        <v>265</v>
      </c>
      <c r="B118" s="11">
        <v>45897</v>
      </c>
      <c r="C118" s="9" t="s">
        <v>113</v>
      </c>
      <c r="D118" s="9" t="s">
        <v>54</v>
      </c>
      <c r="E118" s="9" t="s">
        <v>219</v>
      </c>
      <c r="F118" s="29">
        <v>7.6</v>
      </c>
      <c r="G118" s="35">
        <f>IF($D118="","",IFERROR(INDEX(Innstillinger!$H$5:$H$50, MATCH($D118, Innstillinger!$F$5:$F$50, 0)),0))</f>
        <v>410</v>
      </c>
      <c r="H118" s="35">
        <f t="shared" si="1"/>
        <v>3116</v>
      </c>
      <c r="I118" s="9"/>
    </row>
    <row r="119" spans="1:9" ht="18" customHeight="1" x14ac:dyDescent="0.25">
      <c r="A119" s="4" t="s">
        <v>266</v>
      </c>
      <c r="B119" s="11">
        <v>45901</v>
      </c>
      <c r="C119" s="9" t="s">
        <v>113</v>
      </c>
      <c r="D119" s="9" t="s">
        <v>47</v>
      </c>
      <c r="E119" s="9" t="s">
        <v>212</v>
      </c>
      <c r="F119" s="29">
        <v>7.8</v>
      </c>
      <c r="G119" s="35">
        <f>IF($D119="","",IFERROR(INDEX(Innstillinger!$H$5:$H$50, MATCH($D119, Innstillinger!$F$5:$F$50, 0)),0))</f>
        <v>400</v>
      </c>
      <c r="H119" s="35">
        <f t="shared" si="1"/>
        <v>3120</v>
      </c>
      <c r="I119" s="9"/>
    </row>
    <row r="120" spans="1:9" ht="18" customHeight="1" x14ac:dyDescent="0.25">
      <c r="A120" s="4" t="s">
        <v>267</v>
      </c>
      <c r="B120" s="11">
        <v>45901</v>
      </c>
      <c r="C120" s="9" t="s">
        <v>113</v>
      </c>
      <c r="D120" s="9" t="s">
        <v>44</v>
      </c>
      <c r="E120" s="9" t="s">
        <v>212</v>
      </c>
      <c r="F120" s="29">
        <v>6.1</v>
      </c>
      <c r="G120" s="35">
        <f>IF($D120="","",IFERROR(INDEX(Innstillinger!$H$5:$H$50, MATCH($D120, Innstillinger!$F$5:$F$50, 0)),0))</f>
        <v>420</v>
      </c>
      <c r="H120" s="35">
        <f t="shared" si="1"/>
        <v>2562</v>
      </c>
      <c r="I120" s="9"/>
    </row>
    <row r="121" spans="1:9" ht="18" customHeight="1" x14ac:dyDescent="0.25">
      <c r="A121" s="4" t="s">
        <v>268</v>
      </c>
      <c r="B121" s="11">
        <v>45908</v>
      </c>
      <c r="C121" s="9" t="s">
        <v>113</v>
      </c>
      <c r="D121" s="9" t="s">
        <v>51</v>
      </c>
      <c r="E121" s="9" t="s">
        <v>182</v>
      </c>
      <c r="F121" s="29">
        <v>3.5</v>
      </c>
      <c r="G121" s="35">
        <f>IF($D121="","",IFERROR(INDEX(Innstillinger!$H$5:$H$50, MATCH($D121, Innstillinger!$F$5:$F$50, 0)),0))</f>
        <v>390</v>
      </c>
      <c r="H121" s="35">
        <f t="shared" si="1"/>
        <v>1365</v>
      </c>
      <c r="I121" s="9"/>
    </row>
    <row r="122" spans="1:9" ht="18" customHeight="1" x14ac:dyDescent="0.25">
      <c r="A122" s="4" t="s">
        <v>269</v>
      </c>
      <c r="B122" s="11">
        <v>45789</v>
      </c>
      <c r="C122" s="9" t="s">
        <v>114</v>
      </c>
      <c r="D122" s="9" t="s">
        <v>54</v>
      </c>
      <c r="E122" s="9" t="s">
        <v>145</v>
      </c>
      <c r="F122" s="29">
        <v>6.3</v>
      </c>
      <c r="G122" s="35">
        <f>IF($D122="","",IFERROR(INDEX(Innstillinger!$H$5:$H$50, MATCH($D122, Innstillinger!$F$5:$F$50, 0)),0))</f>
        <v>410</v>
      </c>
      <c r="H122" s="35">
        <f t="shared" si="1"/>
        <v>2583</v>
      </c>
      <c r="I122" s="9"/>
    </row>
    <row r="123" spans="1:9" ht="18" customHeight="1" x14ac:dyDescent="0.25">
      <c r="A123" s="4" t="s">
        <v>270</v>
      </c>
      <c r="B123" s="11">
        <v>45777</v>
      </c>
      <c r="C123" s="9" t="s">
        <v>114</v>
      </c>
      <c r="D123" s="9" t="s">
        <v>54</v>
      </c>
      <c r="E123" s="9" t="s">
        <v>182</v>
      </c>
      <c r="F123" s="29">
        <v>7.4</v>
      </c>
      <c r="G123" s="35">
        <f>IF($D123="","",IFERROR(INDEX(Innstillinger!$H$5:$H$50, MATCH($D123, Innstillinger!$F$5:$F$50, 0)),0))</f>
        <v>410</v>
      </c>
      <c r="H123" s="35">
        <f t="shared" si="1"/>
        <v>3034</v>
      </c>
      <c r="I123" s="9"/>
    </row>
    <row r="124" spans="1:9" ht="18" customHeight="1" x14ac:dyDescent="0.25">
      <c r="A124" s="4" t="s">
        <v>271</v>
      </c>
      <c r="B124" s="11">
        <v>45775</v>
      </c>
      <c r="C124" s="9" t="s">
        <v>114</v>
      </c>
      <c r="D124" s="9" t="s">
        <v>44</v>
      </c>
      <c r="E124" s="9" t="s">
        <v>141</v>
      </c>
      <c r="F124" s="29">
        <v>5.5</v>
      </c>
      <c r="G124" s="35">
        <f>IF($D124="","",IFERROR(INDEX(Innstillinger!$H$5:$H$50, MATCH($D124, Innstillinger!$F$5:$F$50, 0)),0))</f>
        <v>420</v>
      </c>
      <c r="H124" s="35">
        <f t="shared" si="1"/>
        <v>2310</v>
      </c>
      <c r="I124" s="9"/>
    </row>
    <row r="125" spans="1:9" ht="18" customHeight="1" x14ac:dyDescent="0.25">
      <c r="A125" s="4" t="s">
        <v>272</v>
      </c>
      <c r="B125" s="11">
        <v>45770</v>
      </c>
      <c r="C125" s="9" t="s">
        <v>114</v>
      </c>
      <c r="D125" s="9" t="s">
        <v>54</v>
      </c>
      <c r="E125" s="9" t="s">
        <v>145</v>
      </c>
      <c r="F125" s="29">
        <v>6.3</v>
      </c>
      <c r="G125" s="35">
        <f>IF($D125="","",IFERROR(INDEX(Innstillinger!$H$5:$H$50, MATCH($D125, Innstillinger!$F$5:$F$50, 0)),0))</f>
        <v>410</v>
      </c>
      <c r="H125" s="35">
        <f t="shared" si="1"/>
        <v>2583</v>
      </c>
      <c r="I125" s="9"/>
    </row>
    <row r="126" spans="1:9" ht="18" customHeight="1" x14ac:dyDescent="0.25">
      <c r="A126" s="4" t="s">
        <v>273</v>
      </c>
      <c r="B126" s="11">
        <v>45775</v>
      </c>
      <c r="C126" s="9" t="s">
        <v>114</v>
      </c>
      <c r="D126" s="9" t="s">
        <v>51</v>
      </c>
      <c r="E126" s="9" t="s">
        <v>143</v>
      </c>
      <c r="F126" s="29">
        <v>7.7</v>
      </c>
      <c r="G126" s="35">
        <f>IF($D126="","",IFERROR(INDEX(Innstillinger!$H$5:$H$50, MATCH($D126, Innstillinger!$F$5:$F$50, 0)),0))</f>
        <v>390</v>
      </c>
      <c r="H126" s="35">
        <f t="shared" si="1"/>
        <v>3003</v>
      </c>
      <c r="I126" s="9"/>
    </row>
    <row r="127" spans="1:9" ht="18" customHeight="1" x14ac:dyDescent="0.25">
      <c r="A127" s="4" t="s">
        <v>274</v>
      </c>
      <c r="B127" s="11">
        <v>45786</v>
      </c>
      <c r="C127" s="9" t="s">
        <v>114</v>
      </c>
      <c r="D127" s="9" t="s">
        <v>51</v>
      </c>
      <c r="E127" s="9" t="s">
        <v>143</v>
      </c>
      <c r="F127" s="29">
        <v>4.0999999999999996</v>
      </c>
      <c r="G127" s="35">
        <f>IF($D127="","",IFERROR(INDEX(Innstillinger!$H$5:$H$50, MATCH($D127, Innstillinger!$F$5:$F$50, 0)),0))</f>
        <v>390</v>
      </c>
      <c r="H127" s="35">
        <f t="shared" si="1"/>
        <v>1598.9999999999998</v>
      </c>
      <c r="I127" s="9"/>
    </row>
    <row r="128" spans="1:9" ht="18" customHeight="1" x14ac:dyDescent="0.25">
      <c r="A128" s="4" t="s">
        <v>275</v>
      </c>
      <c r="B128" s="11">
        <v>45771</v>
      </c>
      <c r="C128" s="9" t="s">
        <v>114</v>
      </c>
      <c r="D128" s="9" t="s">
        <v>44</v>
      </c>
      <c r="E128" s="9" t="s">
        <v>141</v>
      </c>
      <c r="F128" s="29">
        <v>4.0999999999999996</v>
      </c>
      <c r="G128" s="35">
        <f>IF($D128="","",IFERROR(INDEX(Innstillinger!$H$5:$H$50, MATCH($D128, Innstillinger!$F$5:$F$50, 0)),0))</f>
        <v>420</v>
      </c>
      <c r="H128" s="35">
        <f t="shared" si="1"/>
        <v>1721.9999999999998</v>
      </c>
      <c r="I128" s="9"/>
    </row>
    <row r="129" spans="1:9" ht="18" customHeight="1" x14ac:dyDescent="0.25">
      <c r="A129" s="4" t="s">
        <v>276</v>
      </c>
      <c r="B129" s="11">
        <v>45958</v>
      </c>
      <c r="C129" s="9" t="s">
        <v>115</v>
      </c>
      <c r="D129" s="9" t="s">
        <v>44</v>
      </c>
      <c r="E129" s="9" t="s">
        <v>236</v>
      </c>
      <c r="F129" s="29">
        <v>4.0999999999999996</v>
      </c>
      <c r="G129" s="35">
        <f>IF($D129="","",IFERROR(INDEX(Innstillinger!$H$5:$H$50, MATCH($D129, Innstillinger!$F$5:$F$50, 0)),0))</f>
        <v>420</v>
      </c>
      <c r="H129" s="35">
        <f t="shared" si="1"/>
        <v>1721.9999999999998</v>
      </c>
      <c r="I129" s="9"/>
    </row>
    <row r="130" spans="1:9" ht="18" customHeight="1" x14ac:dyDescent="0.25">
      <c r="A130" s="4" t="s">
        <v>277</v>
      </c>
      <c r="B130" s="11">
        <v>45954</v>
      </c>
      <c r="C130" s="9" t="s">
        <v>115</v>
      </c>
      <c r="D130" s="9" t="s">
        <v>54</v>
      </c>
      <c r="E130" s="9" t="s">
        <v>243</v>
      </c>
      <c r="F130" s="29">
        <v>5.4</v>
      </c>
      <c r="G130" s="35">
        <f>IF($D130="","",IFERROR(INDEX(Innstillinger!$H$5:$H$50, MATCH($D130, Innstillinger!$F$5:$F$50, 0)),0))</f>
        <v>410</v>
      </c>
      <c r="H130" s="35">
        <f t="shared" si="1"/>
        <v>2214</v>
      </c>
      <c r="I130" s="9"/>
    </row>
    <row r="131" spans="1:9" ht="18" customHeight="1" x14ac:dyDescent="0.25">
      <c r="A131" s="4" t="s">
        <v>278</v>
      </c>
      <c r="B131" s="11">
        <v>45943</v>
      </c>
      <c r="C131" s="9" t="s">
        <v>115</v>
      </c>
      <c r="D131" s="9" t="s">
        <v>54</v>
      </c>
      <c r="E131" s="9" t="s">
        <v>138</v>
      </c>
      <c r="F131" s="29">
        <v>6.7</v>
      </c>
      <c r="G131" s="35">
        <f>IF($D131="","",IFERROR(INDEX(Innstillinger!$H$5:$H$50, MATCH($D131, Innstillinger!$F$5:$F$50, 0)),0))</f>
        <v>410</v>
      </c>
      <c r="H131" s="35">
        <f t="shared" ref="H131:H194" si="2">IF($F131="","",$F131*$G131)</f>
        <v>2747</v>
      </c>
      <c r="I131" s="9"/>
    </row>
    <row r="132" spans="1:9" ht="18" customHeight="1" x14ac:dyDescent="0.25">
      <c r="A132" s="4" t="s">
        <v>279</v>
      </c>
      <c r="B132" s="11">
        <v>45940</v>
      </c>
      <c r="C132" s="9" t="s">
        <v>115</v>
      </c>
      <c r="D132" s="9" t="s">
        <v>51</v>
      </c>
      <c r="E132" s="9" t="s">
        <v>236</v>
      </c>
      <c r="F132" s="29">
        <v>5.8</v>
      </c>
      <c r="G132" s="35">
        <f>IF($D132="","",IFERROR(INDEX(Innstillinger!$H$5:$H$50, MATCH($D132, Innstillinger!$F$5:$F$50, 0)),0))</f>
        <v>390</v>
      </c>
      <c r="H132" s="35">
        <f t="shared" si="2"/>
        <v>2262</v>
      </c>
      <c r="I132" s="9"/>
    </row>
    <row r="133" spans="1:9" ht="18" customHeight="1" x14ac:dyDescent="0.25">
      <c r="A133" s="4" t="s">
        <v>280</v>
      </c>
      <c r="B133" s="11">
        <v>45951</v>
      </c>
      <c r="C133" s="9" t="s">
        <v>115</v>
      </c>
      <c r="D133" s="9" t="s">
        <v>47</v>
      </c>
      <c r="E133" s="9" t="s">
        <v>243</v>
      </c>
      <c r="F133" s="29">
        <v>7.5</v>
      </c>
      <c r="G133" s="35">
        <f>IF($D133="","",IFERROR(INDEX(Innstillinger!$H$5:$H$50, MATCH($D133, Innstillinger!$F$5:$F$50, 0)),0))</f>
        <v>400</v>
      </c>
      <c r="H133" s="35">
        <f t="shared" si="2"/>
        <v>3000</v>
      </c>
      <c r="I133" s="9"/>
    </row>
    <row r="134" spans="1:9" ht="18" customHeight="1" x14ac:dyDescent="0.25">
      <c r="A134" s="4" t="s">
        <v>281</v>
      </c>
      <c r="B134" s="11">
        <v>45943</v>
      </c>
      <c r="C134" s="9" t="s">
        <v>115</v>
      </c>
      <c r="D134" s="9" t="s">
        <v>54</v>
      </c>
      <c r="E134" s="9" t="s">
        <v>243</v>
      </c>
      <c r="F134" s="29">
        <v>6.9</v>
      </c>
      <c r="G134" s="35">
        <f>IF($D134="","",IFERROR(INDEX(Innstillinger!$H$5:$H$50, MATCH($D134, Innstillinger!$F$5:$F$50, 0)),0))</f>
        <v>410</v>
      </c>
      <c r="H134" s="35">
        <f t="shared" si="2"/>
        <v>2829</v>
      </c>
      <c r="I134" s="9"/>
    </row>
    <row r="135" spans="1:9" ht="18" customHeight="1" x14ac:dyDescent="0.25">
      <c r="A135" s="4" t="s">
        <v>282</v>
      </c>
      <c r="B135" s="11">
        <v>45958</v>
      </c>
      <c r="C135" s="9" t="s">
        <v>115</v>
      </c>
      <c r="D135" s="9" t="s">
        <v>51</v>
      </c>
      <c r="E135" s="9" t="s">
        <v>243</v>
      </c>
      <c r="F135" s="29">
        <v>7.3</v>
      </c>
      <c r="G135" s="35">
        <f>IF($D135="","",IFERROR(INDEX(Innstillinger!$H$5:$H$50, MATCH($D135, Innstillinger!$F$5:$F$50, 0)),0))</f>
        <v>390</v>
      </c>
      <c r="H135" s="35">
        <f t="shared" si="2"/>
        <v>2847</v>
      </c>
      <c r="I135" s="9"/>
    </row>
    <row r="136" spans="1:9" ht="18" customHeight="1" x14ac:dyDescent="0.25">
      <c r="A136" s="4" t="s">
        <v>283</v>
      </c>
      <c r="B136" s="11">
        <v>45946</v>
      </c>
      <c r="C136" s="9" t="s">
        <v>115</v>
      </c>
      <c r="D136" s="9" t="s">
        <v>54</v>
      </c>
      <c r="E136" s="9" t="s">
        <v>243</v>
      </c>
      <c r="F136" s="29">
        <v>6.1</v>
      </c>
      <c r="G136" s="35">
        <f>IF($D136="","",IFERROR(INDEX(Innstillinger!$H$5:$H$50, MATCH($D136, Innstillinger!$F$5:$F$50, 0)),0))</f>
        <v>410</v>
      </c>
      <c r="H136" s="35">
        <f t="shared" si="2"/>
        <v>2501</v>
      </c>
      <c r="I136" s="9"/>
    </row>
    <row r="137" spans="1:9" ht="18" customHeight="1" x14ac:dyDescent="0.25">
      <c r="A137" s="4" t="s">
        <v>284</v>
      </c>
      <c r="B137" s="11">
        <v>45951</v>
      </c>
      <c r="C137" s="9" t="s">
        <v>115</v>
      </c>
      <c r="D137" s="9" t="s">
        <v>44</v>
      </c>
      <c r="E137" s="9" t="s">
        <v>243</v>
      </c>
      <c r="F137" s="29">
        <v>6.7</v>
      </c>
      <c r="G137" s="35">
        <f>IF($D137="","",IFERROR(INDEX(Innstillinger!$H$5:$H$50, MATCH($D137, Innstillinger!$F$5:$F$50, 0)),0))</f>
        <v>420</v>
      </c>
      <c r="H137" s="35">
        <f t="shared" si="2"/>
        <v>2814</v>
      </c>
      <c r="I137" s="9"/>
    </row>
    <row r="138" spans="1:9" ht="18" customHeight="1" x14ac:dyDescent="0.25">
      <c r="A138" s="4" t="s">
        <v>285</v>
      </c>
      <c r="B138" s="11">
        <v>45954</v>
      </c>
      <c r="C138" s="9" t="s">
        <v>115</v>
      </c>
      <c r="D138" s="9" t="s">
        <v>54</v>
      </c>
      <c r="E138" s="9" t="s">
        <v>243</v>
      </c>
      <c r="F138" s="29">
        <v>6.7</v>
      </c>
      <c r="G138" s="35">
        <f>IF($D138="","",IFERROR(INDEX(Innstillinger!$H$5:$H$50, MATCH($D138, Innstillinger!$F$5:$F$50, 0)),0))</f>
        <v>410</v>
      </c>
      <c r="H138" s="35">
        <f t="shared" si="2"/>
        <v>2747</v>
      </c>
      <c r="I138" s="9"/>
    </row>
    <row r="139" spans="1:9" ht="18" customHeight="1" x14ac:dyDescent="0.25">
      <c r="A139" s="4" t="s">
        <v>286</v>
      </c>
      <c r="B139" s="11">
        <v>45960</v>
      </c>
      <c r="C139" s="9" t="s">
        <v>115</v>
      </c>
      <c r="D139" s="9" t="s">
        <v>44</v>
      </c>
      <c r="E139" s="9" t="s">
        <v>236</v>
      </c>
      <c r="F139" s="29">
        <v>7.8</v>
      </c>
      <c r="G139" s="35">
        <f>IF($D139="","",IFERROR(INDEX(Innstillinger!$H$5:$H$50, MATCH($D139, Innstillinger!$F$5:$F$50, 0)),0))</f>
        <v>420</v>
      </c>
      <c r="H139" s="35">
        <f t="shared" si="2"/>
        <v>3276</v>
      </c>
      <c r="I139" s="9"/>
    </row>
    <row r="140" spans="1:9" ht="18" customHeight="1" x14ac:dyDescent="0.25">
      <c r="A140" s="4" t="s">
        <v>287</v>
      </c>
      <c r="B140" s="11">
        <v>45950</v>
      </c>
      <c r="C140" s="9" t="s">
        <v>115</v>
      </c>
      <c r="D140" s="9" t="s">
        <v>54</v>
      </c>
      <c r="E140" s="9" t="s">
        <v>243</v>
      </c>
      <c r="F140" s="29">
        <v>5.4</v>
      </c>
      <c r="G140" s="35">
        <f>IF($D140="","",IFERROR(INDEX(Innstillinger!$H$5:$H$50, MATCH($D140, Innstillinger!$F$5:$F$50, 0)),0))</f>
        <v>410</v>
      </c>
      <c r="H140" s="35">
        <f t="shared" si="2"/>
        <v>2214</v>
      </c>
      <c r="I140" s="9"/>
    </row>
    <row r="141" spans="1:9" ht="18" customHeight="1" x14ac:dyDescent="0.25">
      <c r="A141" s="4" t="s">
        <v>288</v>
      </c>
      <c r="B141" s="11">
        <v>45950</v>
      </c>
      <c r="C141" s="9" t="s">
        <v>115</v>
      </c>
      <c r="D141" s="9" t="s">
        <v>47</v>
      </c>
      <c r="E141" s="9" t="s">
        <v>138</v>
      </c>
      <c r="F141" s="29">
        <v>7.7</v>
      </c>
      <c r="G141" s="35">
        <f>IF($D141="","",IFERROR(INDEX(Innstillinger!$H$5:$H$50, MATCH($D141, Innstillinger!$F$5:$F$50, 0)),0))</f>
        <v>400</v>
      </c>
      <c r="H141" s="35">
        <f t="shared" si="2"/>
        <v>3080</v>
      </c>
      <c r="I141" s="9"/>
    </row>
    <row r="142" spans="1:9" ht="18" customHeight="1" x14ac:dyDescent="0.25">
      <c r="A142" s="4" t="s">
        <v>289</v>
      </c>
      <c r="B142" s="11">
        <v>45957</v>
      </c>
      <c r="C142" s="9" t="s">
        <v>115</v>
      </c>
      <c r="D142" s="9" t="s">
        <v>51</v>
      </c>
      <c r="E142" s="9" t="s">
        <v>138</v>
      </c>
      <c r="F142" s="29">
        <v>6.7</v>
      </c>
      <c r="G142" s="35">
        <f>IF($D142="","",IFERROR(INDEX(Innstillinger!$H$5:$H$50, MATCH($D142, Innstillinger!$F$5:$F$50, 0)),0))</f>
        <v>390</v>
      </c>
      <c r="H142" s="35">
        <f t="shared" si="2"/>
        <v>2613</v>
      </c>
      <c r="I142" s="9"/>
    </row>
    <row r="143" spans="1:9" ht="18" customHeight="1" x14ac:dyDescent="0.25">
      <c r="A143" s="4" t="s">
        <v>290</v>
      </c>
      <c r="B143" s="11">
        <v>45940</v>
      </c>
      <c r="C143" s="9" t="s">
        <v>115</v>
      </c>
      <c r="D143" s="9" t="s">
        <v>51</v>
      </c>
      <c r="E143" s="9" t="s">
        <v>138</v>
      </c>
      <c r="F143" s="29">
        <v>6.8</v>
      </c>
      <c r="G143" s="35">
        <f>IF($D143="","",IFERROR(INDEX(Innstillinger!$H$5:$H$50, MATCH($D143, Innstillinger!$F$5:$F$50, 0)),0))</f>
        <v>390</v>
      </c>
      <c r="H143" s="35">
        <f t="shared" si="2"/>
        <v>2652</v>
      </c>
      <c r="I143" s="9"/>
    </row>
    <row r="144" spans="1:9" ht="18" customHeight="1" x14ac:dyDescent="0.25">
      <c r="A144" s="4" t="s">
        <v>291</v>
      </c>
      <c r="B144" s="11">
        <v>45947</v>
      </c>
      <c r="C144" s="9" t="s">
        <v>115</v>
      </c>
      <c r="D144" s="9" t="s">
        <v>47</v>
      </c>
      <c r="E144" s="9" t="s">
        <v>236</v>
      </c>
      <c r="F144" s="29">
        <v>7.3</v>
      </c>
      <c r="G144" s="35">
        <f>IF($D144="","",IFERROR(INDEX(Innstillinger!$H$5:$H$50, MATCH($D144, Innstillinger!$F$5:$F$50, 0)),0))</f>
        <v>400</v>
      </c>
      <c r="H144" s="35">
        <f t="shared" si="2"/>
        <v>2920</v>
      </c>
      <c r="I144" s="9"/>
    </row>
    <row r="145" spans="1:9" ht="18" customHeight="1" x14ac:dyDescent="0.25">
      <c r="A145" s="4" t="s">
        <v>292</v>
      </c>
      <c r="B145" s="11">
        <v>45953</v>
      </c>
      <c r="C145" s="9" t="s">
        <v>115</v>
      </c>
      <c r="D145" s="9" t="s">
        <v>44</v>
      </c>
      <c r="E145" s="9" t="s">
        <v>138</v>
      </c>
      <c r="F145" s="29">
        <v>7.4</v>
      </c>
      <c r="G145" s="35">
        <f>IF($D145="","",IFERROR(INDEX(Innstillinger!$H$5:$H$50, MATCH($D145, Innstillinger!$F$5:$F$50, 0)),0))</f>
        <v>420</v>
      </c>
      <c r="H145" s="35">
        <f t="shared" si="2"/>
        <v>3108</v>
      </c>
      <c r="I145" s="9"/>
    </row>
    <row r="146" spans="1:9" ht="18" customHeight="1" x14ac:dyDescent="0.25">
      <c r="A146" s="4" t="s">
        <v>293</v>
      </c>
      <c r="B146" s="11">
        <v>45947</v>
      </c>
      <c r="C146" s="9" t="s">
        <v>115</v>
      </c>
      <c r="D146" s="9" t="s">
        <v>47</v>
      </c>
      <c r="E146" s="9" t="s">
        <v>236</v>
      </c>
      <c r="F146" s="29">
        <v>7.1</v>
      </c>
      <c r="G146" s="35">
        <f>IF($D146="","",IFERROR(INDEX(Innstillinger!$H$5:$H$50, MATCH($D146, Innstillinger!$F$5:$F$50, 0)),0))</f>
        <v>400</v>
      </c>
      <c r="H146" s="35">
        <f t="shared" si="2"/>
        <v>2840</v>
      </c>
      <c r="I146" s="9"/>
    </row>
    <row r="147" spans="1:9" ht="18" customHeight="1" x14ac:dyDescent="0.25">
      <c r="A147" s="4" t="s">
        <v>294</v>
      </c>
      <c r="B147" s="11">
        <v>45939</v>
      </c>
      <c r="C147" s="9" t="s">
        <v>115</v>
      </c>
      <c r="D147" s="9" t="s">
        <v>44</v>
      </c>
      <c r="E147" s="9" t="s">
        <v>243</v>
      </c>
      <c r="F147" s="29">
        <v>4.2</v>
      </c>
      <c r="G147" s="35">
        <f>IF($D147="","",IFERROR(INDEX(Innstillinger!$H$5:$H$50, MATCH($D147, Innstillinger!$F$5:$F$50, 0)),0))</f>
        <v>420</v>
      </c>
      <c r="H147" s="35">
        <f t="shared" si="2"/>
        <v>1764</v>
      </c>
      <c r="I147" s="9"/>
    </row>
    <row r="148" spans="1:9" ht="18" customHeight="1" x14ac:dyDescent="0.25">
      <c r="A148" s="4" t="s">
        <v>295</v>
      </c>
      <c r="B148" s="11">
        <v>45958</v>
      </c>
      <c r="C148" s="9" t="s">
        <v>115</v>
      </c>
      <c r="D148" s="9" t="s">
        <v>47</v>
      </c>
      <c r="E148" s="9" t="s">
        <v>145</v>
      </c>
      <c r="F148" s="29">
        <v>4.2</v>
      </c>
      <c r="G148" s="35">
        <f>IF($D148="","",IFERROR(INDEX(Innstillinger!$H$5:$H$50, MATCH($D148, Innstillinger!$F$5:$F$50, 0)),0))</f>
        <v>400</v>
      </c>
      <c r="H148" s="35">
        <f t="shared" si="2"/>
        <v>1680</v>
      </c>
      <c r="I148" s="9"/>
    </row>
    <row r="149" spans="1:9" ht="18" customHeight="1" x14ac:dyDescent="0.25">
      <c r="A149" s="4" t="s">
        <v>296</v>
      </c>
      <c r="B149" s="11">
        <v>45860</v>
      </c>
      <c r="C149" s="9" t="s">
        <v>116</v>
      </c>
      <c r="D149" s="9" t="s">
        <v>44</v>
      </c>
      <c r="E149" s="9" t="s">
        <v>212</v>
      </c>
      <c r="F149" s="29">
        <v>6.8</v>
      </c>
      <c r="G149" s="35">
        <f>IF($D149="","",IFERROR(INDEX(Innstillinger!$H$5:$H$50, MATCH($D149, Innstillinger!$F$5:$F$50, 0)),0))</f>
        <v>420</v>
      </c>
      <c r="H149" s="35">
        <f t="shared" si="2"/>
        <v>2856</v>
      </c>
      <c r="I149" s="9"/>
    </row>
    <row r="150" spans="1:9" ht="18" customHeight="1" x14ac:dyDescent="0.25">
      <c r="A150" s="4" t="s">
        <v>297</v>
      </c>
      <c r="B150" s="11">
        <v>45869</v>
      </c>
      <c r="C150" s="9" t="s">
        <v>116</v>
      </c>
      <c r="D150" s="9" t="s">
        <v>54</v>
      </c>
      <c r="E150" s="9" t="s">
        <v>182</v>
      </c>
      <c r="F150" s="29">
        <v>6.1</v>
      </c>
      <c r="G150" s="35">
        <f>IF($D150="","",IFERROR(INDEX(Innstillinger!$H$5:$H$50, MATCH($D150, Innstillinger!$F$5:$F$50, 0)),0))</f>
        <v>410</v>
      </c>
      <c r="H150" s="35">
        <f t="shared" si="2"/>
        <v>2501</v>
      </c>
      <c r="I150" s="9"/>
    </row>
    <row r="151" spans="1:9" ht="18" customHeight="1" x14ac:dyDescent="0.25">
      <c r="A151" s="4" t="s">
        <v>298</v>
      </c>
      <c r="B151" s="11">
        <v>45853</v>
      </c>
      <c r="C151" s="9" t="s">
        <v>116</v>
      </c>
      <c r="D151" s="9" t="s">
        <v>44</v>
      </c>
      <c r="E151" s="9" t="s">
        <v>219</v>
      </c>
      <c r="F151" s="29">
        <v>7.1</v>
      </c>
      <c r="G151" s="35">
        <f>IF($D151="","",IFERROR(INDEX(Innstillinger!$H$5:$H$50, MATCH($D151, Innstillinger!$F$5:$F$50, 0)),0))</f>
        <v>420</v>
      </c>
      <c r="H151" s="35">
        <f t="shared" si="2"/>
        <v>2982</v>
      </c>
      <c r="I151" s="9"/>
    </row>
    <row r="152" spans="1:9" ht="18" customHeight="1" x14ac:dyDescent="0.25">
      <c r="A152" s="4" t="s">
        <v>299</v>
      </c>
      <c r="B152" s="11">
        <v>45852</v>
      </c>
      <c r="C152" s="9" t="s">
        <v>116</v>
      </c>
      <c r="D152" s="9" t="s">
        <v>54</v>
      </c>
      <c r="E152" s="9" t="s">
        <v>212</v>
      </c>
      <c r="F152" s="29">
        <v>5.9</v>
      </c>
      <c r="G152" s="35">
        <f>IF($D152="","",IFERROR(INDEX(Innstillinger!$H$5:$H$50, MATCH($D152, Innstillinger!$F$5:$F$50, 0)),0))</f>
        <v>410</v>
      </c>
      <c r="H152" s="35">
        <f t="shared" si="2"/>
        <v>2419</v>
      </c>
      <c r="I152" s="9"/>
    </row>
    <row r="153" spans="1:9" ht="18" customHeight="1" x14ac:dyDescent="0.25">
      <c r="A153" s="4" t="s">
        <v>300</v>
      </c>
      <c r="B153" s="11">
        <v>45854</v>
      </c>
      <c r="C153" s="9" t="s">
        <v>116</v>
      </c>
      <c r="D153" s="9" t="s">
        <v>51</v>
      </c>
      <c r="E153" s="9" t="s">
        <v>145</v>
      </c>
      <c r="F153" s="29">
        <v>6</v>
      </c>
      <c r="G153" s="35">
        <f>IF($D153="","",IFERROR(INDEX(Innstillinger!$H$5:$H$50, MATCH($D153, Innstillinger!$F$5:$F$50, 0)),0))</f>
        <v>390</v>
      </c>
      <c r="H153" s="35">
        <f t="shared" si="2"/>
        <v>2340</v>
      </c>
      <c r="I153" s="9"/>
    </row>
    <row r="154" spans="1:9" ht="18" customHeight="1" x14ac:dyDescent="0.25">
      <c r="A154" s="4" t="s">
        <v>301</v>
      </c>
      <c r="B154" s="11">
        <v>45859</v>
      </c>
      <c r="C154" s="9" t="s">
        <v>116</v>
      </c>
      <c r="D154" s="9" t="s">
        <v>47</v>
      </c>
      <c r="E154" s="9" t="s">
        <v>212</v>
      </c>
      <c r="F154" s="29">
        <v>6.3</v>
      </c>
      <c r="G154" s="35">
        <f>IF($D154="","",IFERROR(INDEX(Innstillinger!$H$5:$H$50, MATCH($D154, Innstillinger!$F$5:$F$50, 0)),0))</f>
        <v>400</v>
      </c>
      <c r="H154" s="35">
        <f t="shared" si="2"/>
        <v>2520</v>
      </c>
      <c r="I154" s="9"/>
    </row>
    <row r="155" spans="1:9" ht="18" customHeight="1" x14ac:dyDescent="0.25">
      <c r="A155" s="4" t="s">
        <v>302</v>
      </c>
      <c r="B155" s="11">
        <v>45854</v>
      </c>
      <c r="C155" s="9" t="s">
        <v>116</v>
      </c>
      <c r="D155" s="9" t="s">
        <v>54</v>
      </c>
      <c r="E155" s="9" t="s">
        <v>219</v>
      </c>
      <c r="F155" s="29">
        <v>4.2</v>
      </c>
      <c r="G155" s="35">
        <f>IF($D155="","",IFERROR(INDEX(Innstillinger!$H$5:$H$50, MATCH($D155, Innstillinger!$F$5:$F$50, 0)),0))</f>
        <v>410</v>
      </c>
      <c r="H155" s="35">
        <f t="shared" si="2"/>
        <v>1722</v>
      </c>
      <c r="I155" s="9"/>
    </row>
    <row r="156" spans="1:9" ht="18" customHeight="1" x14ac:dyDescent="0.25">
      <c r="A156" s="4" t="s">
        <v>303</v>
      </c>
      <c r="B156" s="11">
        <v>45854</v>
      </c>
      <c r="C156" s="9" t="s">
        <v>116</v>
      </c>
      <c r="D156" s="9" t="s">
        <v>44</v>
      </c>
      <c r="E156" s="9" t="s">
        <v>219</v>
      </c>
      <c r="F156" s="29">
        <v>8</v>
      </c>
      <c r="G156" s="35">
        <f>IF($D156="","",IFERROR(INDEX(Innstillinger!$H$5:$H$50, MATCH($D156, Innstillinger!$F$5:$F$50, 0)),0))</f>
        <v>420</v>
      </c>
      <c r="H156" s="35">
        <f t="shared" si="2"/>
        <v>3360</v>
      </c>
      <c r="I156" s="9"/>
    </row>
    <row r="157" spans="1:9" ht="18" customHeight="1" x14ac:dyDescent="0.25">
      <c r="A157" s="4" t="s">
        <v>304</v>
      </c>
      <c r="B157" s="11">
        <v>45855</v>
      </c>
      <c r="C157" s="9" t="s">
        <v>116</v>
      </c>
      <c r="D157" s="9" t="s">
        <v>51</v>
      </c>
      <c r="E157" s="9" t="s">
        <v>219</v>
      </c>
      <c r="F157" s="29">
        <v>6.9</v>
      </c>
      <c r="G157" s="35">
        <f>IF($D157="","",IFERROR(INDEX(Innstillinger!$H$5:$H$50, MATCH($D157, Innstillinger!$F$5:$F$50, 0)),0))</f>
        <v>390</v>
      </c>
      <c r="H157" s="35">
        <f t="shared" si="2"/>
        <v>2691</v>
      </c>
      <c r="I157" s="9"/>
    </row>
    <row r="158" spans="1:9" ht="18" customHeight="1" x14ac:dyDescent="0.25">
      <c r="A158" s="4" t="s">
        <v>305</v>
      </c>
      <c r="B158" s="11">
        <v>45853</v>
      </c>
      <c r="C158" s="9" t="s">
        <v>116</v>
      </c>
      <c r="D158" s="9" t="s">
        <v>47</v>
      </c>
      <c r="E158" s="9" t="s">
        <v>145</v>
      </c>
      <c r="F158" s="29">
        <v>6</v>
      </c>
      <c r="G158" s="35">
        <f>IF($D158="","",IFERROR(INDEX(Innstillinger!$H$5:$H$50, MATCH($D158, Innstillinger!$F$5:$F$50, 0)),0))</f>
        <v>400</v>
      </c>
      <c r="H158" s="35">
        <f t="shared" si="2"/>
        <v>2400</v>
      </c>
      <c r="I158" s="9"/>
    </row>
    <row r="159" spans="1:9" ht="18" customHeight="1" x14ac:dyDescent="0.25">
      <c r="A159" s="4" t="s">
        <v>306</v>
      </c>
      <c r="B159" s="11">
        <v>45853</v>
      </c>
      <c r="C159" s="9" t="s">
        <v>116</v>
      </c>
      <c r="D159" s="9" t="s">
        <v>44</v>
      </c>
      <c r="E159" s="9" t="s">
        <v>212</v>
      </c>
      <c r="F159" s="29">
        <v>5.6</v>
      </c>
      <c r="G159" s="35">
        <f>IF($D159="","",IFERROR(INDEX(Innstillinger!$H$5:$H$50, MATCH($D159, Innstillinger!$F$5:$F$50, 0)),0))</f>
        <v>420</v>
      </c>
      <c r="H159" s="35">
        <f t="shared" si="2"/>
        <v>2352</v>
      </c>
      <c r="I159" s="9"/>
    </row>
    <row r="160" spans="1:9" ht="18" customHeight="1" x14ac:dyDescent="0.25">
      <c r="A160" s="4" t="s">
        <v>307</v>
      </c>
      <c r="B160" s="11">
        <v>45853</v>
      </c>
      <c r="C160" s="9" t="s">
        <v>116</v>
      </c>
      <c r="D160" s="9" t="s">
        <v>54</v>
      </c>
      <c r="E160" s="9" t="s">
        <v>145</v>
      </c>
      <c r="F160" s="29">
        <v>4.4000000000000004</v>
      </c>
      <c r="G160" s="35">
        <f>IF($D160="","",IFERROR(INDEX(Innstillinger!$H$5:$H$50, MATCH($D160, Innstillinger!$F$5:$F$50, 0)),0))</f>
        <v>410</v>
      </c>
      <c r="H160" s="35">
        <f t="shared" si="2"/>
        <v>1804.0000000000002</v>
      </c>
      <c r="I160" s="9"/>
    </row>
    <row r="161" spans="1:9" ht="18" customHeight="1" x14ac:dyDescent="0.25">
      <c r="A161" s="4" t="s">
        <v>308</v>
      </c>
      <c r="B161" s="11">
        <v>45866</v>
      </c>
      <c r="C161" s="9" t="s">
        <v>116</v>
      </c>
      <c r="D161" s="9" t="s">
        <v>54</v>
      </c>
      <c r="E161" s="9" t="s">
        <v>212</v>
      </c>
      <c r="F161" s="29">
        <v>4</v>
      </c>
      <c r="G161" s="35">
        <f>IF($D161="","",IFERROR(INDEX(Innstillinger!$H$5:$H$50, MATCH($D161, Innstillinger!$F$5:$F$50, 0)),0))</f>
        <v>410</v>
      </c>
      <c r="H161" s="35">
        <f t="shared" si="2"/>
        <v>1640</v>
      </c>
      <c r="I161" s="9"/>
    </row>
    <row r="162" spans="1:9" ht="18" customHeight="1" x14ac:dyDescent="0.25">
      <c r="A162" s="4" t="s">
        <v>309</v>
      </c>
      <c r="B162" s="11">
        <v>45674</v>
      </c>
      <c r="C162" s="9" t="s">
        <v>117</v>
      </c>
      <c r="D162" s="9" t="s">
        <v>47</v>
      </c>
      <c r="E162" s="9" t="s">
        <v>145</v>
      </c>
      <c r="F162" s="29">
        <v>7.1</v>
      </c>
      <c r="G162" s="35">
        <f>IF($D162="","",IFERROR(INDEX(Innstillinger!$H$5:$H$50, MATCH($D162, Innstillinger!$F$5:$F$50, 0)),0))</f>
        <v>400</v>
      </c>
      <c r="H162" s="35">
        <f t="shared" si="2"/>
        <v>2840</v>
      </c>
      <c r="I162" s="9"/>
    </row>
    <row r="163" spans="1:9" ht="18" customHeight="1" x14ac:dyDescent="0.25">
      <c r="A163" s="4" t="s">
        <v>310</v>
      </c>
      <c r="B163" s="11">
        <v>45660</v>
      </c>
      <c r="C163" s="9" t="s">
        <v>117</v>
      </c>
      <c r="D163" s="9" t="s">
        <v>47</v>
      </c>
      <c r="E163" s="9" t="s">
        <v>199</v>
      </c>
      <c r="F163" s="29">
        <v>7</v>
      </c>
      <c r="G163" s="35">
        <f>IF($D163="","",IFERROR(INDEX(Innstillinger!$H$5:$H$50, MATCH($D163, Innstillinger!$F$5:$F$50, 0)),0))</f>
        <v>400</v>
      </c>
      <c r="H163" s="35">
        <f t="shared" si="2"/>
        <v>2800</v>
      </c>
      <c r="I163" s="9"/>
    </row>
    <row r="164" spans="1:9" ht="18" customHeight="1" x14ac:dyDescent="0.25">
      <c r="A164" s="4" t="s">
        <v>311</v>
      </c>
      <c r="B164" s="11">
        <v>45671</v>
      </c>
      <c r="C164" s="9" t="s">
        <v>117</v>
      </c>
      <c r="D164" s="9" t="s">
        <v>44</v>
      </c>
      <c r="E164" s="9" t="s">
        <v>145</v>
      </c>
      <c r="F164" s="29">
        <v>5</v>
      </c>
      <c r="G164" s="35">
        <f>IF($D164="","",IFERROR(INDEX(Innstillinger!$H$5:$H$50, MATCH($D164, Innstillinger!$F$5:$F$50, 0)),0))</f>
        <v>420</v>
      </c>
      <c r="H164" s="35">
        <f t="shared" si="2"/>
        <v>2100</v>
      </c>
      <c r="I164" s="9"/>
    </row>
    <row r="165" spans="1:9" ht="18" customHeight="1" x14ac:dyDescent="0.25">
      <c r="A165" s="4" t="s">
        <v>312</v>
      </c>
      <c r="B165" s="11">
        <v>45667</v>
      </c>
      <c r="C165" s="9" t="s">
        <v>117</v>
      </c>
      <c r="D165" s="9" t="s">
        <v>54</v>
      </c>
      <c r="E165" s="9" t="s">
        <v>199</v>
      </c>
      <c r="F165" s="29">
        <v>5.6</v>
      </c>
      <c r="G165" s="35">
        <f>IF($D165="","",IFERROR(INDEX(Innstillinger!$H$5:$H$50, MATCH($D165, Innstillinger!$F$5:$F$50, 0)),0))</f>
        <v>410</v>
      </c>
      <c r="H165" s="35">
        <f t="shared" si="2"/>
        <v>2296</v>
      </c>
      <c r="I165" s="9"/>
    </row>
    <row r="166" spans="1:9" ht="18" customHeight="1" x14ac:dyDescent="0.25">
      <c r="A166" s="4" t="s">
        <v>313</v>
      </c>
      <c r="B166" s="11">
        <v>45663</v>
      </c>
      <c r="C166" s="9" t="s">
        <v>117</v>
      </c>
      <c r="D166" s="9" t="s">
        <v>54</v>
      </c>
      <c r="E166" s="9" t="s">
        <v>201</v>
      </c>
      <c r="F166" s="29">
        <v>6.2</v>
      </c>
      <c r="G166" s="35">
        <f>IF($D166="","",IFERROR(INDEX(Innstillinger!$H$5:$H$50, MATCH($D166, Innstillinger!$F$5:$F$50, 0)),0))</f>
        <v>410</v>
      </c>
      <c r="H166" s="35">
        <f t="shared" si="2"/>
        <v>2542</v>
      </c>
      <c r="I166" s="9"/>
    </row>
    <row r="167" spans="1:9" ht="18" customHeight="1" x14ac:dyDescent="0.25">
      <c r="A167" s="4" t="s">
        <v>314</v>
      </c>
      <c r="B167" s="11">
        <v>45674</v>
      </c>
      <c r="C167" s="9" t="s">
        <v>117</v>
      </c>
      <c r="D167" s="9" t="s">
        <v>54</v>
      </c>
      <c r="E167" s="9" t="s">
        <v>201</v>
      </c>
      <c r="F167" s="29">
        <v>6</v>
      </c>
      <c r="G167" s="35">
        <f>IF($D167="","",IFERROR(INDEX(Innstillinger!$H$5:$H$50, MATCH($D167, Innstillinger!$F$5:$F$50, 0)),0))</f>
        <v>410</v>
      </c>
      <c r="H167" s="35">
        <f t="shared" si="2"/>
        <v>2460</v>
      </c>
      <c r="I167" s="9"/>
    </row>
    <row r="168" spans="1:9" ht="18" customHeight="1" x14ac:dyDescent="0.25">
      <c r="A168" s="4" t="s">
        <v>315</v>
      </c>
      <c r="B168" s="11">
        <v>45665</v>
      </c>
      <c r="C168" s="9" t="s">
        <v>117</v>
      </c>
      <c r="D168" s="9" t="s">
        <v>54</v>
      </c>
      <c r="E168" s="9" t="s">
        <v>199</v>
      </c>
      <c r="F168" s="29">
        <v>6.5</v>
      </c>
      <c r="G168" s="35">
        <f>IF($D168="","",IFERROR(INDEX(Innstillinger!$H$5:$H$50, MATCH($D168, Innstillinger!$F$5:$F$50, 0)),0))</f>
        <v>410</v>
      </c>
      <c r="H168" s="35">
        <f t="shared" si="2"/>
        <v>2665</v>
      </c>
      <c r="I168" s="9"/>
    </row>
    <row r="169" spans="1:9" ht="18" customHeight="1" x14ac:dyDescent="0.25">
      <c r="A169" s="4" t="s">
        <v>316</v>
      </c>
      <c r="B169" s="11">
        <v>45663</v>
      </c>
      <c r="C169" s="9" t="s">
        <v>117</v>
      </c>
      <c r="D169" s="9" t="s">
        <v>44</v>
      </c>
      <c r="E169" s="9" t="s">
        <v>199</v>
      </c>
      <c r="F169" s="29">
        <v>6.3</v>
      </c>
      <c r="G169" s="35">
        <f>IF($D169="","",IFERROR(INDEX(Innstillinger!$H$5:$H$50, MATCH($D169, Innstillinger!$F$5:$F$50, 0)),0))</f>
        <v>420</v>
      </c>
      <c r="H169" s="35">
        <f t="shared" si="2"/>
        <v>2646</v>
      </c>
      <c r="I169" s="9"/>
    </row>
    <row r="170" spans="1:9" ht="18" customHeight="1" x14ac:dyDescent="0.25">
      <c r="A170" s="4" t="s">
        <v>317</v>
      </c>
      <c r="B170" s="11">
        <v>45665</v>
      </c>
      <c r="C170" s="9" t="s">
        <v>117</v>
      </c>
      <c r="D170" s="9" t="s">
        <v>47</v>
      </c>
      <c r="E170" s="9" t="s">
        <v>201</v>
      </c>
      <c r="F170" s="29">
        <v>5.9</v>
      </c>
      <c r="G170" s="35">
        <f>IF($D170="","",IFERROR(INDEX(Innstillinger!$H$5:$H$50, MATCH($D170, Innstillinger!$F$5:$F$50, 0)),0))</f>
        <v>400</v>
      </c>
      <c r="H170" s="35">
        <f t="shared" si="2"/>
        <v>2360</v>
      </c>
      <c r="I170" s="9"/>
    </row>
    <row r="171" spans="1:9" ht="18" customHeight="1" x14ac:dyDescent="0.25">
      <c r="A171" s="4" t="s">
        <v>318</v>
      </c>
      <c r="B171" s="11">
        <v>45663</v>
      </c>
      <c r="C171" s="9" t="s">
        <v>117</v>
      </c>
      <c r="D171" s="9" t="s">
        <v>51</v>
      </c>
      <c r="E171" s="9" t="s">
        <v>199</v>
      </c>
      <c r="F171" s="29">
        <v>7.5</v>
      </c>
      <c r="G171" s="35">
        <f>IF($D171="","",IFERROR(INDEX(Innstillinger!$H$5:$H$50, MATCH($D171, Innstillinger!$F$5:$F$50, 0)),0))</f>
        <v>390</v>
      </c>
      <c r="H171" s="35">
        <f t="shared" si="2"/>
        <v>2925</v>
      </c>
      <c r="I171" s="9"/>
    </row>
    <row r="172" spans="1:9" ht="18" customHeight="1" x14ac:dyDescent="0.25">
      <c r="A172" s="4" t="s">
        <v>319</v>
      </c>
      <c r="B172" s="11">
        <v>45663</v>
      </c>
      <c r="C172" s="9" t="s">
        <v>117</v>
      </c>
      <c r="D172" s="9" t="s">
        <v>51</v>
      </c>
      <c r="E172" s="9" t="s">
        <v>199</v>
      </c>
      <c r="F172" s="29">
        <v>5.6</v>
      </c>
      <c r="G172" s="35">
        <f>IF($D172="","",IFERROR(INDEX(Innstillinger!$H$5:$H$50, MATCH($D172, Innstillinger!$F$5:$F$50, 0)),0))</f>
        <v>390</v>
      </c>
      <c r="H172" s="35">
        <f t="shared" si="2"/>
        <v>2184</v>
      </c>
      <c r="I172" s="9"/>
    </row>
    <row r="173" spans="1:9" ht="18" customHeight="1" x14ac:dyDescent="0.25">
      <c r="A173" s="4" t="s">
        <v>320</v>
      </c>
      <c r="B173" s="11">
        <v>45660</v>
      </c>
      <c r="C173" s="9" t="s">
        <v>117</v>
      </c>
      <c r="D173" s="9" t="s">
        <v>47</v>
      </c>
      <c r="E173" s="9" t="s">
        <v>145</v>
      </c>
      <c r="F173" s="29">
        <v>3.4</v>
      </c>
      <c r="G173" s="35">
        <f>IF($D173="","",IFERROR(INDEX(Innstillinger!$H$5:$H$50, MATCH($D173, Innstillinger!$F$5:$F$50, 0)),0))</f>
        <v>400</v>
      </c>
      <c r="H173" s="35">
        <f t="shared" si="2"/>
        <v>1360</v>
      </c>
      <c r="I173" s="9"/>
    </row>
    <row r="174" spans="1:9" ht="18" customHeight="1" x14ac:dyDescent="0.25">
      <c r="A174" s="4" t="s">
        <v>321</v>
      </c>
      <c r="B174" s="11">
        <v>45698</v>
      </c>
      <c r="C174" s="9" t="s">
        <v>118</v>
      </c>
      <c r="D174" s="9" t="s">
        <v>44</v>
      </c>
      <c r="E174" s="9" t="s">
        <v>188</v>
      </c>
      <c r="F174" s="29">
        <v>5.8</v>
      </c>
      <c r="G174" s="35">
        <f>IF($D174="","",IFERROR(INDEX(Innstillinger!$H$5:$H$50, MATCH($D174, Innstillinger!$F$5:$F$50, 0)),0))</f>
        <v>420</v>
      </c>
      <c r="H174" s="35">
        <f t="shared" si="2"/>
        <v>2436</v>
      </c>
      <c r="I174" s="9"/>
    </row>
    <row r="175" spans="1:9" ht="18" customHeight="1" x14ac:dyDescent="0.25">
      <c r="A175" s="4" t="s">
        <v>322</v>
      </c>
      <c r="B175" s="11">
        <v>45716</v>
      </c>
      <c r="C175" s="9" t="s">
        <v>118</v>
      </c>
      <c r="D175" s="9" t="s">
        <v>54</v>
      </c>
      <c r="E175" s="9" t="s">
        <v>193</v>
      </c>
      <c r="F175" s="29">
        <v>5.9</v>
      </c>
      <c r="G175" s="35">
        <f>IF($D175="","",IFERROR(INDEX(Innstillinger!$H$5:$H$50, MATCH($D175, Innstillinger!$F$5:$F$50, 0)),0))</f>
        <v>410</v>
      </c>
      <c r="H175" s="35">
        <f t="shared" si="2"/>
        <v>2419</v>
      </c>
      <c r="I175" s="9"/>
    </row>
    <row r="176" spans="1:9" ht="18" customHeight="1" x14ac:dyDescent="0.25">
      <c r="A176" s="4" t="s">
        <v>323</v>
      </c>
      <c r="B176" s="11">
        <v>45687</v>
      </c>
      <c r="C176" s="9" t="s">
        <v>118</v>
      </c>
      <c r="D176" s="9" t="s">
        <v>51</v>
      </c>
      <c r="E176" s="9" t="s">
        <v>145</v>
      </c>
      <c r="F176" s="29">
        <v>7.2</v>
      </c>
      <c r="G176" s="35">
        <f>IF($D176="","",IFERROR(INDEX(Innstillinger!$H$5:$H$50, MATCH($D176, Innstillinger!$F$5:$F$50, 0)),0))</f>
        <v>390</v>
      </c>
      <c r="H176" s="35">
        <f t="shared" si="2"/>
        <v>2808</v>
      </c>
      <c r="I176" s="9"/>
    </row>
    <row r="177" spans="1:9" ht="18" customHeight="1" x14ac:dyDescent="0.25">
      <c r="A177" s="4" t="s">
        <v>324</v>
      </c>
      <c r="B177" s="11">
        <v>45685</v>
      </c>
      <c r="C177" s="9" t="s">
        <v>118</v>
      </c>
      <c r="D177" s="9" t="s">
        <v>54</v>
      </c>
      <c r="E177" s="9" t="s">
        <v>188</v>
      </c>
      <c r="F177" s="29">
        <v>6.5</v>
      </c>
      <c r="G177" s="35">
        <f>IF($D177="","",IFERROR(INDEX(Innstillinger!$H$5:$H$50, MATCH($D177, Innstillinger!$F$5:$F$50, 0)),0))</f>
        <v>410</v>
      </c>
      <c r="H177" s="35">
        <f t="shared" si="2"/>
        <v>2665</v>
      </c>
      <c r="I177" s="9"/>
    </row>
    <row r="178" spans="1:9" ht="18" customHeight="1" x14ac:dyDescent="0.25">
      <c r="A178" s="4" t="s">
        <v>325</v>
      </c>
      <c r="B178" s="11">
        <v>45705</v>
      </c>
      <c r="C178" s="9" t="s">
        <v>118</v>
      </c>
      <c r="D178" s="9" t="s">
        <v>47</v>
      </c>
      <c r="E178" s="9" t="s">
        <v>188</v>
      </c>
      <c r="F178" s="29">
        <v>5.7</v>
      </c>
      <c r="G178" s="35">
        <f>IF($D178="","",IFERROR(INDEX(Innstillinger!$H$5:$H$50, MATCH($D178, Innstillinger!$F$5:$F$50, 0)),0))</f>
        <v>400</v>
      </c>
      <c r="H178" s="35">
        <f t="shared" si="2"/>
        <v>2280</v>
      </c>
      <c r="I178" s="9"/>
    </row>
    <row r="179" spans="1:9" ht="18" customHeight="1" x14ac:dyDescent="0.25">
      <c r="A179" s="4" t="s">
        <v>326</v>
      </c>
      <c r="B179" s="11">
        <v>45694</v>
      </c>
      <c r="C179" s="9" t="s">
        <v>118</v>
      </c>
      <c r="D179" s="9" t="s">
        <v>54</v>
      </c>
      <c r="E179" s="9" t="s">
        <v>188</v>
      </c>
      <c r="F179" s="29">
        <v>6.6</v>
      </c>
      <c r="G179" s="35">
        <f>IF($D179="","",IFERROR(INDEX(Innstillinger!$H$5:$H$50, MATCH($D179, Innstillinger!$F$5:$F$50, 0)),0))</f>
        <v>410</v>
      </c>
      <c r="H179" s="35">
        <f t="shared" si="2"/>
        <v>2706</v>
      </c>
      <c r="I179" s="9"/>
    </row>
    <row r="180" spans="1:9" ht="18" customHeight="1" x14ac:dyDescent="0.25">
      <c r="A180" s="4" t="s">
        <v>327</v>
      </c>
      <c r="B180" s="11">
        <v>45722</v>
      </c>
      <c r="C180" s="9" t="s">
        <v>120</v>
      </c>
      <c r="D180" s="9" t="s">
        <v>44</v>
      </c>
      <c r="E180" s="9" t="s">
        <v>236</v>
      </c>
      <c r="F180" s="29">
        <v>6.7</v>
      </c>
      <c r="G180" s="35">
        <f>IF($D180="","",IFERROR(INDEX(Innstillinger!$H$5:$H$50, MATCH($D180, Innstillinger!$F$5:$F$50, 0)),0))</f>
        <v>420</v>
      </c>
      <c r="H180" s="35">
        <f t="shared" si="2"/>
        <v>2814</v>
      </c>
      <c r="I180" s="9"/>
    </row>
    <row r="181" spans="1:9" ht="18" customHeight="1" x14ac:dyDescent="0.25">
      <c r="A181" s="4" t="s">
        <v>328</v>
      </c>
      <c r="B181" s="11">
        <v>45720</v>
      </c>
      <c r="C181" s="9" t="s">
        <v>120</v>
      </c>
      <c r="D181" s="9" t="s">
        <v>51</v>
      </c>
      <c r="E181" s="9" t="s">
        <v>145</v>
      </c>
      <c r="F181" s="29">
        <v>7.5</v>
      </c>
      <c r="G181" s="35">
        <f>IF($D181="","",IFERROR(INDEX(Innstillinger!$H$5:$H$50, MATCH($D181, Innstillinger!$F$5:$F$50, 0)),0))</f>
        <v>390</v>
      </c>
      <c r="H181" s="35">
        <f t="shared" si="2"/>
        <v>2925</v>
      </c>
      <c r="I181" s="9"/>
    </row>
    <row r="182" spans="1:9" ht="18" customHeight="1" x14ac:dyDescent="0.25">
      <c r="A182" s="4" t="s">
        <v>329</v>
      </c>
      <c r="B182" s="11">
        <v>45744</v>
      </c>
      <c r="C182" s="9" t="s">
        <v>120</v>
      </c>
      <c r="D182" s="9" t="s">
        <v>54</v>
      </c>
      <c r="E182" s="9" t="s">
        <v>243</v>
      </c>
      <c r="F182" s="29">
        <v>4.5999999999999996</v>
      </c>
      <c r="G182" s="35">
        <f>IF($D182="","",IFERROR(INDEX(Innstillinger!$H$5:$H$50, MATCH($D182, Innstillinger!$F$5:$F$50, 0)),0))</f>
        <v>410</v>
      </c>
      <c r="H182" s="35">
        <f t="shared" si="2"/>
        <v>1885.9999999999998</v>
      </c>
      <c r="I182" s="9"/>
    </row>
    <row r="183" spans="1:9" ht="18" customHeight="1" x14ac:dyDescent="0.25">
      <c r="A183" s="4" t="s">
        <v>330</v>
      </c>
      <c r="B183" s="11">
        <v>45740</v>
      </c>
      <c r="C183" s="9" t="s">
        <v>120</v>
      </c>
      <c r="D183" s="9" t="s">
        <v>44</v>
      </c>
      <c r="E183" s="9" t="s">
        <v>236</v>
      </c>
      <c r="F183" s="29">
        <v>7</v>
      </c>
      <c r="G183" s="35">
        <f>IF($D183="","",IFERROR(INDEX(Innstillinger!$H$5:$H$50, MATCH($D183, Innstillinger!$F$5:$F$50, 0)),0))</f>
        <v>420</v>
      </c>
      <c r="H183" s="35">
        <f t="shared" si="2"/>
        <v>2940</v>
      </c>
      <c r="I183" s="9"/>
    </row>
    <row r="184" spans="1:9" ht="18" customHeight="1" x14ac:dyDescent="0.25">
      <c r="A184" s="4" t="s">
        <v>331</v>
      </c>
      <c r="B184" s="11">
        <v>45734</v>
      </c>
      <c r="C184" s="9" t="s">
        <v>120</v>
      </c>
      <c r="D184" s="9" t="s">
        <v>51</v>
      </c>
      <c r="E184" s="9" t="s">
        <v>243</v>
      </c>
      <c r="F184" s="29">
        <v>5.8</v>
      </c>
      <c r="G184" s="35">
        <f>IF($D184="","",IFERROR(INDEX(Innstillinger!$H$5:$H$50, MATCH($D184, Innstillinger!$F$5:$F$50, 0)),0))</f>
        <v>390</v>
      </c>
      <c r="H184" s="35">
        <f t="shared" si="2"/>
        <v>2262</v>
      </c>
      <c r="I184" s="9"/>
    </row>
    <row r="185" spans="1:9" ht="18" customHeight="1" x14ac:dyDescent="0.25">
      <c r="A185" s="4" t="s">
        <v>332</v>
      </c>
      <c r="B185" s="11">
        <v>45733</v>
      </c>
      <c r="C185" s="9" t="s">
        <v>120</v>
      </c>
      <c r="D185" s="9" t="s">
        <v>47</v>
      </c>
      <c r="E185" s="9" t="s">
        <v>236</v>
      </c>
      <c r="F185" s="29">
        <v>5</v>
      </c>
      <c r="G185" s="35">
        <f>IF($D185="","",IFERROR(INDEX(Innstillinger!$H$5:$H$50, MATCH($D185, Innstillinger!$F$5:$F$50, 0)),0))</f>
        <v>400</v>
      </c>
      <c r="H185" s="35">
        <f t="shared" si="2"/>
        <v>2000</v>
      </c>
      <c r="I185" s="9"/>
    </row>
    <row r="186" spans="1:9" ht="18" customHeight="1" x14ac:dyDescent="0.25">
      <c r="A186" s="4" t="s">
        <v>333</v>
      </c>
      <c r="B186" s="11">
        <v>45740</v>
      </c>
      <c r="C186" s="9" t="s">
        <v>120</v>
      </c>
      <c r="D186" s="9" t="s">
        <v>54</v>
      </c>
      <c r="E186" s="9" t="s">
        <v>145</v>
      </c>
      <c r="F186" s="29">
        <v>5.5</v>
      </c>
      <c r="G186" s="35">
        <f>IF($D186="","",IFERROR(INDEX(Innstillinger!$H$5:$H$50, MATCH($D186, Innstillinger!$F$5:$F$50, 0)),0))</f>
        <v>410</v>
      </c>
      <c r="H186" s="35">
        <f t="shared" si="2"/>
        <v>2255</v>
      </c>
      <c r="I186" s="9"/>
    </row>
    <row r="187" spans="1:9" ht="18" customHeight="1" x14ac:dyDescent="0.25">
      <c r="A187" s="4" t="s">
        <v>334</v>
      </c>
      <c r="B187" s="11">
        <v>45726</v>
      </c>
      <c r="C187" s="9" t="s">
        <v>120</v>
      </c>
      <c r="D187" s="9" t="s">
        <v>44</v>
      </c>
      <c r="E187" s="9" t="s">
        <v>145</v>
      </c>
      <c r="F187" s="29">
        <v>6.6</v>
      </c>
      <c r="G187" s="35">
        <f>IF($D187="","",IFERROR(INDEX(Innstillinger!$H$5:$H$50, MATCH($D187, Innstillinger!$F$5:$F$50, 0)),0))</f>
        <v>420</v>
      </c>
      <c r="H187" s="35">
        <f t="shared" si="2"/>
        <v>2772</v>
      </c>
      <c r="I187" s="9"/>
    </row>
    <row r="188" spans="1:9" ht="18" customHeight="1" x14ac:dyDescent="0.25">
      <c r="A188" s="4" t="s">
        <v>335</v>
      </c>
      <c r="B188" s="11">
        <v>45712</v>
      </c>
      <c r="C188" s="9" t="s">
        <v>120</v>
      </c>
      <c r="D188" s="9" t="s">
        <v>54</v>
      </c>
      <c r="E188" s="9" t="s">
        <v>243</v>
      </c>
      <c r="F188" s="29">
        <v>7</v>
      </c>
      <c r="G188" s="35">
        <f>IF($D188="","",IFERROR(INDEX(Innstillinger!$H$5:$H$50, MATCH($D188, Innstillinger!$F$5:$F$50, 0)),0))</f>
        <v>410</v>
      </c>
      <c r="H188" s="35">
        <f t="shared" si="2"/>
        <v>2870</v>
      </c>
      <c r="I188" s="9"/>
    </row>
    <row r="189" spans="1:9" ht="18" customHeight="1" x14ac:dyDescent="0.25">
      <c r="A189" s="4" t="s">
        <v>336</v>
      </c>
      <c r="B189" s="11">
        <v>45737</v>
      </c>
      <c r="C189" s="9" t="s">
        <v>120</v>
      </c>
      <c r="D189" s="9" t="s">
        <v>54</v>
      </c>
      <c r="E189" s="9" t="s">
        <v>236</v>
      </c>
      <c r="F189" s="29">
        <v>4.2</v>
      </c>
      <c r="G189" s="35">
        <f>IF($D189="","",IFERROR(INDEX(Innstillinger!$H$5:$H$50, MATCH($D189, Innstillinger!$F$5:$F$50, 0)),0))</f>
        <v>410</v>
      </c>
      <c r="H189" s="35">
        <f t="shared" si="2"/>
        <v>1722</v>
      </c>
      <c r="I189" s="9"/>
    </row>
    <row r="190" spans="1:9" ht="18" customHeight="1" x14ac:dyDescent="0.25">
      <c r="A190" s="4" t="s">
        <v>337</v>
      </c>
      <c r="B190" s="11">
        <v>45747</v>
      </c>
      <c r="C190" s="9" t="s">
        <v>120</v>
      </c>
      <c r="D190" s="9" t="s">
        <v>54</v>
      </c>
      <c r="E190" s="9" t="s">
        <v>138</v>
      </c>
      <c r="F190" s="29">
        <v>7.9</v>
      </c>
      <c r="G190" s="35">
        <f>IF($D190="","",IFERROR(INDEX(Innstillinger!$H$5:$H$50, MATCH($D190, Innstillinger!$F$5:$F$50, 0)),0))</f>
        <v>410</v>
      </c>
      <c r="H190" s="35">
        <f t="shared" si="2"/>
        <v>3239</v>
      </c>
      <c r="I190" s="9"/>
    </row>
    <row r="191" spans="1:9" ht="18" customHeight="1" x14ac:dyDescent="0.25">
      <c r="A191" s="4" t="s">
        <v>338</v>
      </c>
      <c r="B191" s="11">
        <v>45716</v>
      </c>
      <c r="C191" s="9" t="s">
        <v>120</v>
      </c>
      <c r="D191" s="9" t="s">
        <v>47</v>
      </c>
      <c r="E191" s="9" t="s">
        <v>138</v>
      </c>
      <c r="F191" s="29">
        <v>6.8</v>
      </c>
      <c r="G191" s="35">
        <f>IF($D191="","",IFERROR(INDEX(Innstillinger!$H$5:$H$50, MATCH($D191, Innstillinger!$F$5:$F$50, 0)),0))</f>
        <v>400</v>
      </c>
      <c r="H191" s="35">
        <f t="shared" si="2"/>
        <v>2720</v>
      </c>
      <c r="I191" s="9"/>
    </row>
    <row r="192" spans="1:9" ht="18" customHeight="1" x14ac:dyDescent="0.25">
      <c r="A192" s="4" t="s">
        <v>339</v>
      </c>
      <c r="B192" s="11">
        <v>45747</v>
      </c>
      <c r="C192" s="9" t="s">
        <v>120</v>
      </c>
      <c r="D192" s="9" t="s">
        <v>51</v>
      </c>
      <c r="E192" s="9" t="s">
        <v>236</v>
      </c>
      <c r="F192" s="29">
        <v>5.0999999999999996</v>
      </c>
      <c r="G192" s="35">
        <f>IF($D192="","",IFERROR(INDEX(Innstillinger!$H$5:$H$50, MATCH($D192, Innstillinger!$F$5:$F$50, 0)),0))</f>
        <v>390</v>
      </c>
      <c r="H192" s="35">
        <f t="shared" si="2"/>
        <v>1988.9999999999998</v>
      </c>
      <c r="I192" s="9"/>
    </row>
    <row r="193" spans="1:9" ht="18" customHeight="1" x14ac:dyDescent="0.25">
      <c r="A193" s="4" t="s">
        <v>340</v>
      </c>
      <c r="B193" s="11">
        <v>45713</v>
      </c>
      <c r="C193" s="9" t="s">
        <v>120</v>
      </c>
      <c r="D193" s="9" t="s">
        <v>51</v>
      </c>
      <c r="E193" s="9" t="s">
        <v>138</v>
      </c>
      <c r="F193" s="29">
        <v>4.0999999999999996</v>
      </c>
      <c r="G193" s="35">
        <f>IF($D193="","",IFERROR(INDEX(Innstillinger!$H$5:$H$50, MATCH($D193, Innstillinger!$F$5:$F$50, 0)),0))</f>
        <v>390</v>
      </c>
      <c r="H193" s="35">
        <f t="shared" si="2"/>
        <v>1598.9999999999998</v>
      </c>
      <c r="I193" s="9"/>
    </row>
    <row r="194" spans="1:9" ht="18" customHeight="1" x14ac:dyDescent="0.25">
      <c r="A194" s="4" t="s">
        <v>341</v>
      </c>
      <c r="B194" s="11">
        <v>45743</v>
      </c>
      <c r="C194" s="9" t="s">
        <v>120</v>
      </c>
      <c r="D194" s="9" t="s">
        <v>47</v>
      </c>
      <c r="E194" s="9" t="s">
        <v>243</v>
      </c>
      <c r="F194" s="29">
        <v>6</v>
      </c>
      <c r="G194" s="35">
        <f>IF($D194="","",IFERROR(INDEX(Innstillinger!$H$5:$H$50, MATCH($D194, Innstillinger!$F$5:$F$50, 0)),0))</f>
        <v>400</v>
      </c>
      <c r="H194" s="35">
        <f t="shared" si="2"/>
        <v>2400</v>
      </c>
      <c r="I194" s="9"/>
    </row>
    <row r="195" spans="1:9" ht="18" customHeight="1" x14ac:dyDescent="0.25">
      <c r="A195" s="4" t="s">
        <v>342</v>
      </c>
      <c r="B195" s="11">
        <v>45713</v>
      </c>
      <c r="C195" s="9" t="s">
        <v>120</v>
      </c>
      <c r="D195" s="9" t="s">
        <v>54</v>
      </c>
      <c r="E195" s="9" t="s">
        <v>243</v>
      </c>
      <c r="F195" s="29">
        <v>7.5</v>
      </c>
      <c r="G195" s="35">
        <f>IF($D195="","",IFERROR(INDEX(Innstillinger!$H$5:$H$50, MATCH($D195, Innstillinger!$F$5:$F$50, 0)),0))</f>
        <v>410</v>
      </c>
      <c r="H195" s="35">
        <f t="shared" ref="H195:H258" si="3">IF($F195="","",$F195*$G195)</f>
        <v>3075</v>
      </c>
      <c r="I195" s="9"/>
    </row>
    <row r="196" spans="1:9" ht="18" customHeight="1" x14ac:dyDescent="0.25">
      <c r="A196" s="4" t="s">
        <v>343</v>
      </c>
      <c r="B196" s="11">
        <v>45733</v>
      </c>
      <c r="C196" s="9" t="s">
        <v>120</v>
      </c>
      <c r="D196" s="9" t="s">
        <v>44</v>
      </c>
      <c r="E196" s="9" t="s">
        <v>145</v>
      </c>
      <c r="F196" s="29">
        <v>4.2</v>
      </c>
      <c r="G196" s="35">
        <f>IF($D196="","",IFERROR(INDEX(Innstillinger!$H$5:$H$50, MATCH($D196, Innstillinger!$F$5:$F$50, 0)),0))</f>
        <v>420</v>
      </c>
      <c r="H196" s="35">
        <f t="shared" si="3"/>
        <v>1764</v>
      </c>
      <c r="I196" s="9"/>
    </row>
    <row r="197" spans="1:9" ht="18" customHeight="1" x14ac:dyDescent="0.25">
      <c r="A197" s="4" t="s">
        <v>344</v>
      </c>
      <c r="B197" s="11">
        <v>45744</v>
      </c>
      <c r="C197" s="9" t="s">
        <v>120</v>
      </c>
      <c r="D197" s="9" t="s">
        <v>44</v>
      </c>
      <c r="E197" s="9" t="s">
        <v>243</v>
      </c>
      <c r="F197" s="29">
        <v>4.3</v>
      </c>
      <c r="G197" s="35">
        <f>IF($D197="","",IFERROR(INDEX(Innstillinger!$H$5:$H$50, MATCH($D197, Innstillinger!$F$5:$F$50, 0)),0))</f>
        <v>420</v>
      </c>
      <c r="H197" s="35">
        <f t="shared" si="3"/>
        <v>1806</v>
      </c>
      <c r="I197" s="9"/>
    </row>
    <row r="198" spans="1:9" ht="18" customHeight="1" x14ac:dyDescent="0.25">
      <c r="A198" s="4" t="s">
        <v>345</v>
      </c>
      <c r="B198" s="11">
        <v>45684</v>
      </c>
      <c r="C198" s="9" t="s">
        <v>122</v>
      </c>
      <c r="D198" s="9" t="s">
        <v>44</v>
      </c>
      <c r="E198" s="9" t="s">
        <v>193</v>
      </c>
      <c r="F198" s="29">
        <v>4</v>
      </c>
      <c r="G198" s="35">
        <f>IF($D198="","",IFERROR(INDEX(Innstillinger!$H$5:$H$50, MATCH($D198, Innstillinger!$F$5:$F$50, 0)),0))</f>
        <v>420</v>
      </c>
      <c r="H198" s="35">
        <f t="shared" si="3"/>
        <v>1680</v>
      </c>
      <c r="I198" s="9"/>
    </row>
    <row r="199" spans="1:9" ht="18" customHeight="1" x14ac:dyDescent="0.25">
      <c r="A199" s="4" t="s">
        <v>346</v>
      </c>
      <c r="B199" s="11">
        <v>45691</v>
      </c>
      <c r="C199" s="9" t="s">
        <v>122</v>
      </c>
      <c r="D199" s="9" t="s">
        <v>51</v>
      </c>
      <c r="E199" s="9" t="s">
        <v>193</v>
      </c>
      <c r="F199" s="29">
        <v>5.5</v>
      </c>
      <c r="G199" s="35">
        <f>IF($D199="","",IFERROR(INDEX(Innstillinger!$H$5:$H$50, MATCH($D199, Innstillinger!$F$5:$F$50, 0)),0))</f>
        <v>390</v>
      </c>
      <c r="H199" s="35">
        <f t="shared" si="3"/>
        <v>2145</v>
      </c>
      <c r="I199" s="9"/>
    </row>
    <row r="200" spans="1:9" ht="18" customHeight="1" x14ac:dyDescent="0.25">
      <c r="A200" s="4" t="s">
        <v>347</v>
      </c>
      <c r="B200" s="11">
        <v>45688</v>
      </c>
      <c r="C200" s="9" t="s">
        <v>122</v>
      </c>
      <c r="D200" s="9" t="s">
        <v>44</v>
      </c>
      <c r="E200" s="9" t="s">
        <v>193</v>
      </c>
      <c r="F200" s="29">
        <v>5.2</v>
      </c>
      <c r="G200" s="35">
        <f>IF($D200="","",IFERROR(INDEX(Innstillinger!$H$5:$H$50, MATCH($D200, Innstillinger!$F$5:$F$50, 0)),0))</f>
        <v>420</v>
      </c>
      <c r="H200" s="35">
        <f t="shared" si="3"/>
        <v>2184</v>
      </c>
      <c r="I200" s="9"/>
    </row>
    <row r="201" spans="1:9" ht="18" customHeight="1" x14ac:dyDescent="0.25">
      <c r="A201" s="4" t="s">
        <v>348</v>
      </c>
      <c r="B201" s="11">
        <v>45693</v>
      </c>
      <c r="C201" s="9" t="s">
        <v>122</v>
      </c>
      <c r="D201" s="9" t="s">
        <v>47</v>
      </c>
      <c r="E201" s="9" t="s">
        <v>145</v>
      </c>
      <c r="F201" s="29">
        <v>5.8</v>
      </c>
      <c r="G201" s="35">
        <f>IF($D201="","",IFERROR(INDEX(Innstillinger!$H$5:$H$50, MATCH($D201, Innstillinger!$F$5:$F$50, 0)),0))</f>
        <v>400</v>
      </c>
      <c r="H201" s="35">
        <f t="shared" si="3"/>
        <v>2320</v>
      </c>
      <c r="I201" s="9"/>
    </row>
    <row r="202" spans="1:9" ht="18" customHeight="1" x14ac:dyDescent="0.25">
      <c r="A202" s="4" t="s">
        <v>349</v>
      </c>
      <c r="B202" s="11">
        <v>45691</v>
      </c>
      <c r="C202" s="9" t="s">
        <v>122</v>
      </c>
      <c r="D202" s="9" t="s">
        <v>51</v>
      </c>
      <c r="E202" s="9" t="s">
        <v>182</v>
      </c>
      <c r="F202" s="29">
        <v>5.8</v>
      </c>
      <c r="G202" s="35">
        <f>IF($D202="","",IFERROR(INDEX(Innstillinger!$H$5:$H$50, MATCH($D202, Innstillinger!$F$5:$F$50, 0)),0))</f>
        <v>390</v>
      </c>
      <c r="H202" s="35">
        <f t="shared" si="3"/>
        <v>2262</v>
      </c>
      <c r="I202" s="9"/>
    </row>
    <row r="203" spans="1:9" ht="18" customHeight="1" x14ac:dyDescent="0.25">
      <c r="A203" s="4" t="s">
        <v>350</v>
      </c>
      <c r="B203" s="11">
        <v>45692</v>
      </c>
      <c r="C203" s="9" t="s">
        <v>122</v>
      </c>
      <c r="D203" s="9" t="s">
        <v>47</v>
      </c>
      <c r="E203" s="9" t="s">
        <v>193</v>
      </c>
      <c r="F203" s="29">
        <v>4.2</v>
      </c>
      <c r="G203" s="35">
        <f>IF($D203="","",IFERROR(INDEX(Innstillinger!$H$5:$H$50, MATCH($D203, Innstillinger!$F$5:$F$50, 0)),0))</f>
        <v>400</v>
      </c>
      <c r="H203" s="35">
        <f t="shared" si="3"/>
        <v>1680</v>
      </c>
      <c r="I203" s="9"/>
    </row>
    <row r="204" spans="1:9" ht="18" customHeight="1" x14ac:dyDescent="0.25">
      <c r="A204" s="4" t="s">
        <v>351</v>
      </c>
      <c r="B204" s="11">
        <v>45684</v>
      </c>
      <c r="C204" s="9" t="s">
        <v>122</v>
      </c>
      <c r="D204" s="9" t="s">
        <v>44</v>
      </c>
      <c r="E204" s="9" t="s">
        <v>182</v>
      </c>
      <c r="F204" s="29">
        <v>4.5999999999999996</v>
      </c>
      <c r="G204" s="35">
        <f>IF($D204="","",IFERROR(INDEX(Innstillinger!$H$5:$H$50, MATCH($D204, Innstillinger!$F$5:$F$50, 0)),0))</f>
        <v>420</v>
      </c>
      <c r="H204" s="35">
        <f t="shared" si="3"/>
        <v>1931.9999999999998</v>
      </c>
      <c r="I204" s="9"/>
    </row>
    <row r="205" spans="1:9" ht="18" customHeight="1" x14ac:dyDescent="0.25">
      <c r="A205" s="4" t="s">
        <v>352</v>
      </c>
      <c r="B205" s="11">
        <v>45855</v>
      </c>
      <c r="C205" s="9" t="s">
        <v>123</v>
      </c>
      <c r="D205" s="9" t="s">
        <v>54</v>
      </c>
      <c r="E205" s="9" t="s">
        <v>145</v>
      </c>
      <c r="F205" s="29">
        <v>5.0999999999999996</v>
      </c>
      <c r="G205" s="35">
        <f>IF($D205="","",IFERROR(INDEX(Innstillinger!$H$5:$H$50, MATCH($D205, Innstillinger!$F$5:$F$50, 0)),0))</f>
        <v>410</v>
      </c>
      <c r="H205" s="35">
        <f t="shared" si="3"/>
        <v>2091</v>
      </c>
      <c r="I205" s="9"/>
    </row>
    <row r="206" spans="1:9" ht="18" customHeight="1" x14ac:dyDescent="0.25">
      <c r="A206" s="4" t="s">
        <v>353</v>
      </c>
      <c r="B206" s="11">
        <v>45863</v>
      </c>
      <c r="C206" s="9" t="s">
        <v>123</v>
      </c>
      <c r="D206" s="9" t="s">
        <v>54</v>
      </c>
      <c r="E206" s="9" t="s">
        <v>193</v>
      </c>
      <c r="F206" s="29">
        <v>6.1</v>
      </c>
      <c r="G206" s="35">
        <f>IF($D206="","",IFERROR(INDEX(Innstillinger!$H$5:$H$50, MATCH($D206, Innstillinger!$F$5:$F$50, 0)),0))</f>
        <v>410</v>
      </c>
      <c r="H206" s="35">
        <f t="shared" si="3"/>
        <v>2501</v>
      </c>
      <c r="I206" s="9"/>
    </row>
    <row r="207" spans="1:9" ht="18" customHeight="1" x14ac:dyDescent="0.25">
      <c r="A207" s="4" t="s">
        <v>354</v>
      </c>
      <c r="B207" s="11">
        <v>45859</v>
      </c>
      <c r="C207" s="9" t="s">
        <v>123</v>
      </c>
      <c r="D207" s="9" t="s">
        <v>47</v>
      </c>
      <c r="E207" s="9" t="s">
        <v>193</v>
      </c>
      <c r="F207" s="29">
        <v>6.9</v>
      </c>
      <c r="G207" s="35">
        <f>IF($D207="","",IFERROR(INDEX(Innstillinger!$H$5:$H$50, MATCH($D207, Innstillinger!$F$5:$F$50, 0)),0))</f>
        <v>400</v>
      </c>
      <c r="H207" s="35">
        <f t="shared" si="3"/>
        <v>2760</v>
      </c>
      <c r="I207" s="9"/>
    </row>
    <row r="208" spans="1:9" ht="18" customHeight="1" x14ac:dyDescent="0.25">
      <c r="A208" s="4" t="s">
        <v>355</v>
      </c>
      <c r="B208" s="11">
        <v>45852</v>
      </c>
      <c r="C208" s="9" t="s">
        <v>123</v>
      </c>
      <c r="D208" s="9" t="s">
        <v>44</v>
      </c>
      <c r="E208" s="9" t="s">
        <v>145</v>
      </c>
      <c r="F208" s="29">
        <v>4.0999999999999996</v>
      </c>
      <c r="G208" s="35">
        <f>IF($D208="","",IFERROR(INDEX(Innstillinger!$H$5:$H$50, MATCH($D208, Innstillinger!$F$5:$F$50, 0)),0))</f>
        <v>420</v>
      </c>
      <c r="H208" s="35">
        <f t="shared" si="3"/>
        <v>1721.9999999999998</v>
      </c>
      <c r="I208" s="9"/>
    </row>
    <row r="209" spans="1:9" ht="18" customHeight="1" x14ac:dyDescent="0.25">
      <c r="A209" s="4" t="s">
        <v>356</v>
      </c>
      <c r="B209" s="11">
        <v>45852</v>
      </c>
      <c r="C209" s="9" t="s">
        <v>123</v>
      </c>
      <c r="D209" s="9" t="s">
        <v>54</v>
      </c>
      <c r="E209" s="9" t="s">
        <v>145</v>
      </c>
      <c r="F209" s="29">
        <v>7.3</v>
      </c>
      <c r="G209" s="35">
        <f>IF($D209="","",IFERROR(INDEX(Innstillinger!$H$5:$H$50, MATCH($D209, Innstillinger!$F$5:$F$50, 0)),0))</f>
        <v>410</v>
      </c>
      <c r="H209" s="35">
        <f t="shared" si="3"/>
        <v>2993</v>
      </c>
      <c r="I209" s="9"/>
    </row>
    <row r="210" spans="1:9" ht="18" customHeight="1" x14ac:dyDescent="0.25">
      <c r="A210" s="4" t="s">
        <v>357</v>
      </c>
      <c r="B210" s="11">
        <v>45863</v>
      </c>
      <c r="C210" s="9" t="s">
        <v>123</v>
      </c>
      <c r="D210" s="9" t="s">
        <v>47</v>
      </c>
      <c r="E210" s="9" t="s">
        <v>188</v>
      </c>
      <c r="F210" s="29">
        <v>6.2</v>
      </c>
      <c r="G210" s="35">
        <f>IF($D210="","",IFERROR(INDEX(Innstillinger!$H$5:$H$50, MATCH($D210, Innstillinger!$F$5:$F$50, 0)),0))</f>
        <v>400</v>
      </c>
      <c r="H210" s="35">
        <f t="shared" si="3"/>
        <v>2480</v>
      </c>
      <c r="I210" s="9"/>
    </row>
    <row r="211" spans="1:9" ht="18" customHeight="1" x14ac:dyDescent="0.25">
      <c r="A211" s="4" t="s">
        <v>358</v>
      </c>
      <c r="B211" s="11">
        <v>45909</v>
      </c>
      <c r="C211" s="9" t="s">
        <v>125</v>
      </c>
      <c r="D211" s="9" t="s">
        <v>47</v>
      </c>
      <c r="E211" s="9" t="s">
        <v>138</v>
      </c>
      <c r="F211" s="29">
        <v>5.0999999999999996</v>
      </c>
      <c r="G211" s="35">
        <f>IF($D211="","",IFERROR(INDEX(Innstillinger!$H$5:$H$50, MATCH($D211, Innstillinger!$F$5:$F$50, 0)),0))</f>
        <v>400</v>
      </c>
      <c r="H211" s="35">
        <f t="shared" si="3"/>
        <v>2039.9999999999998</v>
      </c>
      <c r="I211" s="9"/>
    </row>
    <row r="212" spans="1:9" ht="18" customHeight="1" x14ac:dyDescent="0.25">
      <c r="A212" s="4" t="s">
        <v>359</v>
      </c>
      <c r="B212" s="11">
        <v>45922</v>
      </c>
      <c r="C212" s="9" t="s">
        <v>125</v>
      </c>
      <c r="D212" s="9" t="s">
        <v>44</v>
      </c>
      <c r="E212" s="9" t="s">
        <v>243</v>
      </c>
      <c r="F212" s="29">
        <v>4.5</v>
      </c>
      <c r="G212" s="35">
        <f>IF($D212="","",IFERROR(INDEX(Innstillinger!$H$5:$H$50, MATCH($D212, Innstillinger!$F$5:$F$50, 0)),0))</f>
        <v>420</v>
      </c>
      <c r="H212" s="35">
        <f t="shared" si="3"/>
        <v>1890</v>
      </c>
      <c r="I212" s="9"/>
    </row>
    <row r="213" spans="1:9" ht="18" customHeight="1" x14ac:dyDescent="0.25">
      <c r="A213" s="4" t="s">
        <v>360</v>
      </c>
      <c r="B213" s="11">
        <v>45933</v>
      </c>
      <c r="C213" s="9" t="s">
        <v>125</v>
      </c>
      <c r="D213" s="9" t="s">
        <v>47</v>
      </c>
      <c r="E213" s="9" t="s">
        <v>243</v>
      </c>
      <c r="F213" s="29">
        <v>4.5999999999999996</v>
      </c>
      <c r="G213" s="35">
        <f>IF($D213="","",IFERROR(INDEX(Innstillinger!$H$5:$H$50, MATCH($D213, Innstillinger!$F$5:$F$50, 0)),0))</f>
        <v>400</v>
      </c>
      <c r="H213" s="35">
        <f t="shared" si="3"/>
        <v>1839.9999999999998</v>
      </c>
      <c r="I213" s="9"/>
    </row>
    <row r="214" spans="1:9" ht="18" customHeight="1" x14ac:dyDescent="0.25">
      <c r="A214" s="4" t="s">
        <v>361</v>
      </c>
      <c r="B214" s="11">
        <v>45933</v>
      </c>
      <c r="C214" s="9" t="s">
        <v>125</v>
      </c>
      <c r="D214" s="9" t="s">
        <v>51</v>
      </c>
      <c r="E214" s="9" t="s">
        <v>145</v>
      </c>
      <c r="F214" s="29">
        <v>7.2</v>
      </c>
      <c r="G214" s="35">
        <f>IF($D214="","",IFERROR(INDEX(Innstillinger!$H$5:$H$50, MATCH($D214, Innstillinger!$F$5:$F$50, 0)),0))</f>
        <v>390</v>
      </c>
      <c r="H214" s="35">
        <f t="shared" si="3"/>
        <v>2808</v>
      </c>
      <c r="I214" s="9"/>
    </row>
    <row r="215" spans="1:9" ht="18" customHeight="1" x14ac:dyDescent="0.25">
      <c r="A215" s="4" t="s">
        <v>362</v>
      </c>
      <c r="B215" s="11">
        <v>45915</v>
      </c>
      <c r="C215" s="9" t="s">
        <v>125</v>
      </c>
      <c r="D215" s="9" t="s">
        <v>47</v>
      </c>
      <c r="E215" s="9" t="s">
        <v>138</v>
      </c>
      <c r="F215" s="29">
        <v>6.5</v>
      </c>
      <c r="G215" s="35">
        <f>IF($D215="","",IFERROR(INDEX(Innstillinger!$H$5:$H$50, MATCH($D215, Innstillinger!$F$5:$F$50, 0)),0))</f>
        <v>400</v>
      </c>
      <c r="H215" s="35">
        <f t="shared" si="3"/>
        <v>2600</v>
      </c>
      <c r="I215" s="9"/>
    </row>
    <row r="216" spans="1:9" ht="18" customHeight="1" x14ac:dyDescent="0.25">
      <c r="A216" s="4" t="s">
        <v>363</v>
      </c>
      <c r="B216" s="11">
        <v>45932</v>
      </c>
      <c r="C216" s="9" t="s">
        <v>125</v>
      </c>
      <c r="D216" s="9" t="s">
        <v>44</v>
      </c>
      <c r="E216" s="9" t="s">
        <v>243</v>
      </c>
      <c r="F216" s="29">
        <v>4.4000000000000004</v>
      </c>
      <c r="G216" s="35">
        <f>IF($D216="","",IFERROR(INDEX(Innstillinger!$H$5:$H$50, MATCH($D216, Innstillinger!$F$5:$F$50, 0)),0))</f>
        <v>420</v>
      </c>
      <c r="H216" s="35">
        <f t="shared" si="3"/>
        <v>1848.0000000000002</v>
      </c>
      <c r="I216" s="9"/>
    </row>
    <row r="217" spans="1:9" ht="18" customHeight="1" x14ac:dyDescent="0.25">
      <c r="A217" s="4" t="s">
        <v>364</v>
      </c>
      <c r="B217" s="11">
        <v>45930</v>
      </c>
      <c r="C217" s="9" t="s">
        <v>125</v>
      </c>
      <c r="D217" s="9" t="s">
        <v>54</v>
      </c>
      <c r="E217" s="9" t="s">
        <v>138</v>
      </c>
      <c r="F217" s="29">
        <v>7.6</v>
      </c>
      <c r="G217" s="35">
        <f>IF($D217="","",IFERROR(INDEX(Innstillinger!$H$5:$H$50, MATCH($D217, Innstillinger!$F$5:$F$50, 0)),0))</f>
        <v>410</v>
      </c>
      <c r="H217" s="35">
        <f t="shared" si="3"/>
        <v>3116</v>
      </c>
      <c r="I217" s="9"/>
    </row>
    <row r="218" spans="1:9" ht="18" customHeight="1" x14ac:dyDescent="0.25">
      <c r="A218" s="4" t="s">
        <v>365</v>
      </c>
      <c r="B218" s="11">
        <v>45919</v>
      </c>
      <c r="C218" s="9" t="s">
        <v>125</v>
      </c>
      <c r="D218" s="9" t="s">
        <v>47</v>
      </c>
      <c r="E218" s="9" t="s">
        <v>236</v>
      </c>
      <c r="F218" s="29">
        <v>6</v>
      </c>
      <c r="G218" s="35">
        <f>IF($D218="","",IFERROR(INDEX(Innstillinger!$H$5:$H$50, MATCH($D218, Innstillinger!$F$5:$F$50, 0)),0))</f>
        <v>400</v>
      </c>
      <c r="H218" s="35">
        <f t="shared" si="3"/>
        <v>2400</v>
      </c>
      <c r="I218" s="9"/>
    </row>
    <row r="219" spans="1:9" ht="18" customHeight="1" x14ac:dyDescent="0.25">
      <c r="A219" s="4" t="s">
        <v>366</v>
      </c>
      <c r="B219" s="11">
        <v>45916</v>
      </c>
      <c r="C219" s="9" t="s">
        <v>125</v>
      </c>
      <c r="D219" s="9" t="s">
        <v>44</v>
      </c>
      <c r="E219" s="9" t="s">
        <v>145</v>
      </c>
      <c r="F219" s="29">
        <v>7.6</v>
      </c>
      <c r="G219" s="35">
        <f>IF($D219="","",IFERROR(INDEX(Innstillinger!$H$5:$H$50, MATCH($D219, Innstillinger!$F$5:$F$50, 0)),0))</f>
        <v>420</v>
      </c>
      <c r="H219" s="35">
        <f t="shared" si="3"/>
        <v>3192</v>
      </c>
      <c r="I219" s="9"/>
    </row>
    <row r="220" spans="1:9" ht="18" customHeight="1" x14ac:dyDescent="0.25">
      <c r="A220" s="4" t="s">
        <v>367</v>
      </c>
      <c r="B220" s="11">
        <v>45917</v>
      </c>
      <c r="C220" s="9" t="s">
        <v>125</v>
      </c>
      <c r="D220" s="9" t="s">
        <v>44</v>
      </c>
      <c r="E220" s="9" t="s">
        <v>236</v>
      </c>
      <c r="F220" s="29">
        <v>7.9</v>
      </c>
      <c r="G220" s="35">
        <f>IF($D220="","",IFERROR(INDEX(Innstillinger!$H$5:$H$50, MATCH($D220, Innstillinger!$F$5:$F$50, 0)),0))</f>
        <v>420</v>
      </c>
      <c r="H220" s="35">
        <f t="shared" si="3"/>
        <v>3318</v>
      </c>
      <c r="I220" s="9"/>
    </row>
    <row r="221" spans="1:9" ht="18" customHeight="1" x14ac:dyDescent="0.25">
      <c r="A221" s="4" t="s">
        <v>368</v>
      </c>
      <c r="B221" s="11">
        <v>45930</v>
      </c>
      <c r="C221" s="9" t="s">
        <v>125</v>
      </c>
      <c r="D221" s="9" t="s">
        <v>47</v>
      </c>
      <c r="E221" s="9" t="s">
        <v>145</v>
      </c>
      <c r="F221" s="29">
        <v>7.2</v>
      </c>
      <c r="G221" s="35">
        <f>IF($D221="","",IFERROR(INDEX(Innstillinger!$H$5:$H$50, MATCH($D221, Innstillinger!$F$5:$F$50, 0)),0))</f>
        <v>400</v>
      </c>
      <c r="H221" s="35">
        <f t="shared" si="3"/>
        <v>2880</v>
      </c>
      <c r="I221" s="9"/>
    </row>
    <row r="222" spans="1:9" ht="18" customHeight="1" x14ac:dyDescent="0.25">
      <c r="A222" s="4" t="s">
        <v>369</v>
      </c>
      <c r="B222" s="11">
        <v>45908</v>
      </c>
      <c r="C222" s="9" t="s">
        <v>125</v>
      </c>
      <c r="D222" s="9" t="s">
        <v>54</v>
      </c>
      <c r="E222" s="9" t="s">
        <v>138</v>
      </c>
      <c r="F222" s="29">
        <v>6</v>
      </c>
      <c r="G222" s="35">
        <f>IF($D222="","",IFERROR(INDEX(Innstillinger!$H$5:$H$50, MATCH($D222, Innstillinger!$F$5:$F$50, 0)),0))</f>
        <v>410</v>
      </c>
      <c r="H222" s="35">
        <f t="shared" si="3"/>
        <v>2460</v>
      </c>
      <c r="I222" s="9"/>
    </row>
    <row r="223" spans="1:9" ht="18" customHeight="1" x14ac:dyDescent="0.25">
      <c r="A223" s="4" t="s">
        <v>370</v>
      </c>
      <c r="B223" s="11">
        <v>45922</v>
      </c>
      <c r="C223" s="9" t="s">
        <v>125</v>
      </c>
      <c r="D223" s="9" t="s">
        <v>54</v>
      </c>
      <c r="E223" s="9" t="s">
        <v>236</v>
      </c>
      <c r="F223" s="29">
        <v>5</v>
      </c>
      <c r="G223" s="35">
        <f>IF($D223="","",IFERROR(INDEX(Innstillinger!$H$5:$H$50, MATCH($D223, Innstillinger!$F$5:$F$50, 0)),0))</f>
        <v>410</v>
      </c>
      <c r="H223" s="35">
        <f t="shared" si="3"/>
        <v>2050</v>
      </c>
      <c r="I223" s="9"/>
    </row>
    <row r="224" spans="1:9" ht="18" customHeight="1" x14ac:dyDescent="0.25">
      <c r="A224" s="4" t="s">
        <v>371</v>
      </c>
      <c r="B224" s="11">
        <v>45910</v>
      </c>
      <c r="C224" s="9" t="s">
        <v>125</v>
      </c>
      <c r="D224" s="9" t="s">
        <v>44</v>
      </c>
      <c r="E224" s="9" t="s">
        <v>138</v>
      </c>
      <c r="F224" s="29">
        <v>4.5</v>
      </c>
      <c r="G224" s="35">
        <f>IF($D224="","",IFERROR(INDEX(Innstillinger!$H$5:$H$50, MATCH($D224, Innstillinger!$F$5:$F$50, 0)),0))</f>
        <v>420</v>
      </c>
      <c r="H224" s="35">
        <f t="shared" si="3"/>
        <v>1890</v>
      </c>
      <c r="I224" s="9"/>
    </row>
    <row r="225" spans="1:9" ht="18" customHeight="1" x14ac:dyDescent="0.25">
      <c r="A225" s="4" t="s">
        <v>372</v>
      </c>
      <c r="B225" s="11">
        <v>45924</v>
      </c>
      <c r="C225" s="9" t="s">
        <v>125</v>
      </c>
      <c r="D225" s="9" t="s">
        <v>47</v>
      </c>
      <c r="E225" s="9" t="s">
        <v>243</v>
      </c>
      <c r="F225" s="29">
        <v>7</v>
      </c>
      <c r="G225" s="35">
        <f>IF($D225="","",IFERROR(INDEX(Innstillinger!$H$5:$H$50, MATCH($D225, Innstillinger!$F$5:$F$50, 0)),0))</f>
        <v>400</v>
      </c>
      <c r="H225" s="35">
        <f t="shared" si="3"/>
        <v>2800</v>
      </c>
      <c r="I225" s="9"/>
    </row>
    <row r="226" spans="1:9" ht="18" customHeight="1" x14ac:dyDescent="0.25">
      <c r="A226" s="4" t="s">
        <v>373</v>
      </c>
      <c r="B226" s="11">
        <v>45923</v>
      </c>
      <c r="C226" s="9" t="s">
        <v>125</v>
      </c>
      <c r="D226" s="9" t="s">
        <v>44</v>
      </c>
      <c r="E226" s="9" t="s">
        <v>236</v>
      </c>
      <c r="F226" s="29">
        <v>7.4</v>
      </c>
      <c r="G226" s="35">
        <f>IF($D226="","",IFERROR(INDEX(Innstillinger!$H$5:$H$50, MATCH($D226, Innstillinger!$F$5:$F$50, 0)),0))</f>
        <v>420</v>
      </c>
      <c r="H226" s="35">
        <f t="shared" si="3"/>
        <v>3108</v>
      </c>
      <c r="I226" s="9"/>
    </row>
    <row r="227" spans="1:9" ht="18" customHeight="1" x14ac:dyDescent="0.25">
      <c r="A227" s="4" t="s">
        <v>374</v>
      </c>
      <c r="B227" s="11">
        <v>45918</v>
      </c>
      <c r="C227" s="9" t="s">
        <v>125</v>
      </c>
      <c r="D227" s="9" t="s">
        <v>44</v>
      </c>
      <c r="E227" s="9" t="s">
        <v>243</v>
      </c>
      <c r="F227" s="29">
        <v>6.3</v>
      </c>
      <c r="G227" s="35">
        <f>IF($D227="","",IFERROR(INDEX(Innstillinger!$H$5:$H$50, MATCH($D227, Innstillinger!$F$5:$F$50, 0)),0))</f>
        <v>420</v>
      </c>
      <c r="H227" s="35">
        <f t="shared" si="3"/>
        <v>2646</v>
      </c>
      <c r="I227" s="9"/>
    </row>
    <row r="228" spans="1:9" ht="18" customHeight="1" x14ac:dyDescent="0.25">
      <c r="A228" s="4" t="s">
        <v>375</v>
      </c>
      <c r="B228" s="11">
        <v>45908</v>
      </c>
      <c r="C228" s="9" t="s">
        <v>125</v>
      </c>
      <c r="D228" s="9" t="s">
        <v>51</v>
      </c>
      <c r="E228" s="9" t="s">
        <v>138</v>
      </c>
      <c r="F228" s="29">
        <v>6.7</v>
      </c>
      <c r="G228" s="35">
        <f>IF($D228="","",IFERROR(INDEX(Innstillinger!$H$5:$H$50, MATCH($D228, Innstillinger!$F$5:$F$50, 0)),0))</f>
        <v>390</v>
      </c>
      <c r="H228" s="35">
        <f t="shared" si="3"/>
        <v>2613</v>
      </c>
      <c r="I228" s="9"/>
    </row>
    <row r="229" spans="1:9" ht="18" customHeight="1" x14ac:dyDescent="0.25">
      <c r="A229" s="4" t="s">
        <v>376</v>
      </c>
      <c r="B229" s="11">
        <v>45925</v>
      </c>
      <c r="C229" s="9" t="s">
        <v>125</v>
      </c>
      <c r="D229" s="9" t="s">
        <v>44</v>
      </c>
      <c r="E229" s="9" t="s">
        <v>236</v>
      </c>
      <c r="F229" s="29">
        <v>4</v>
      </c>
      <c r="G229" s="35">
        <f>IF($D229="","",IFERROR(INDEX(Innstillinger!$H$5:$H$50, MATCH($D229, Innstillinger!$F$5:$F$50, 0)),0))</f>
        <v>420</v>
      </c>
      <c r="H229" s="35">
        <f t="shared" si="3"/>
        <v>1680</v>
      </c>
      <c r="I229" s="9"/>
    </row>
    <row r="230" spans="1:9" ht="18" customHeight="1" x14ac:dyDescent="0.25">
      <c r="A230" s="4" t="s">
        <v>377</v>
      </c>
      <c r="B230" s="11">
        <v>45919</v>
      </c>
      <c r="C230" s="9" t="s">
        <v>125</v>
      </c>
      <c r="D230" s="9" t="s">
        <v>54</v>
      </c>
      <c r="E230" s="9" t="s">
        <v>236</v>
      </c>
      <c r="F230" s="29">
        <v>6.8</v>
      </c>
      <c r="G230" s="35">
        <f>IF($D230="","",IFERROR(INDEX(Innstillinger!$H$5:$H$50, MATCH($D230, Innstillinger!$F$5:$F$50, 0)),0))</f>
        <v>410</v>
      </c>
      <c r="H230" s="35">
        <f t="shared" si="3"/>
        <v>2788</v>
      </c>
      <c r="I230" s="9"/>
    </row>
    <row r="231" spans="1:9" ht="18" customHeight="1" x14ac:dyDescent="0.25">
      <c r="A231" s="4" t="s">
        <v>378</v>
      </c>
      <c r="B231" s="11">
        <v>45670</v>
      </c>
      <c r="C231" s="9" t="s">
        <v>126</v>
      </c>
      <c r="D231" s="9" t="s">
        <v>51</v>
      </c>
      <c r="E231" s="9" t="s">
        <v>182</v>
      </c>
      <c r="F231" s="29">
        <v>5.7</v>
      </c>
      <c r="G231" s="35">
        <f>IF($D231="","",IFERROR(INDEX(Innstillinger!$H$5:$H$50, MATCH($D231, Innstillinger!$F$5:$F$50, 0)),0))</f>
        <v>390</v>
      </c>
      <c r="H231" s="35">
        <f t="shared" si="3"/>
        <v>2223</v>
      </c>
      <c r="I231" s="9"/>
    </row>
    <row r="232" spans="1:9" ht="18" customHeight="1" x14ac:dyDescent="0.25">
      <c r="A232" s="4" t="s">
        <v>379</v>
      </c>
      <c r="B232" s="11">
        <v>45680</v>
      </c>
      <c r="C232" s="9" t="s">
        <v>126</v>
      </c>
      <c r="D232" s="9" t="s">
        <v>44</v>
      </c>
      <c r="E232" s="9" t="s">
        <v>188</v>
      </c>
      <c r="F232" s="29">
        <v>7.2</v>
      </c>
      <c r="G232" s="35">
        <f>IF($D232="","",IFERROR(INDEX(Innstillinger!$H$5:$H$50, MATCH($D232, Innstillinger!$F$5:$F$50, 0)),0))</f>
        <v>420</v>
      </c>
      <c r="H232" s="35">
        <f t="shared" si="3"/>
        <v>3024</v>
      </c>
      <c r="I232" s="9"/>
    </row>
    <row r="233" spans="1:9" ht="18" customHeight="1" x14ac:dyDescent="0.25">
      <c r="A233" s="4" t="s">
        <v>380</v>
      </c>
      <c r="B233" s="11">
        <v>45674</v>
      </c>
      <c r="C233" s="9" t="s">
        <v>126</v>
      </c>
      <c r="D233" s="9" t="s">
        <v>47</v>
      </c>
      <c r="E233" s="9" t="s">
        <v>145</v>
      </c>
      <c r="F233" s="29">
        <v>3.6</v>
      </c>
      <c r="G233" s="35">
        <f>IF($D233="","",IFERROR(INDEX(Innstillinger!$H$5:$H$50, MATCH($D233, Innstillinger!$F$5:$F$50, 0)),0))</f>
        <v>400</v>
      </c>
      <c r="H233" s="35">
        <f t="shared" si="3"/>
        <v>1440</v>
      </c>
      <c r="I233" s="9"/>
    </row>
    <row r="234" spans="1:9" ht="18" customHeight="1" x14ac:dyDescent="0.25">
      <c r="A234" s="4" t="s">
        <v>381</v>
      </c>
      <c r="B234" s="11">
        <v>45679</v>
      </c>
      <c r="C234" s="9" t="s">
        <v>126</v>
      </c>
      <c r="D234" s="9" t="s">
        <v>54</v>
      </c>
      <c r="E234" s="9" t="s">
        <v>188</v>
      </c>
      <c r="F234" s="29">
        <v>3.7</v>
      </c>
      <c r="G234" s="35">
        <f>IF($D234="","",IFERROR(INDEX(Innstillinger!$H$5:$H$50, MATCH($D234, Innstillinger!$F$5:$F$50, 0)),0))</f>
        <v>410</v>
      </c>
      <c r="H234" s="35">
        <f t="shared" si="3"/>
        <v>1517</v>
      </c>
      <c r="I234" s="9"/>
    </row>
    <row r="235" spans="1:9" ht="18" customHeight="1" x14ac:dyDescent="0.25">
      <c r="A235" s="4" t="s">
        <v>382</v>
      </c>
      <c r="B235" s="11">
        <v>45673</v>
      </c>
      <c r="C235" s="9" t="s">
        <v>126</v>
      </c>
      <c r="D235" s="9" t="s">
        <v>47</v>
      </c>
      <c r="E235" s="9" t="s">
        <v>182</v>
      </c>
      <c r="F235" s="29">
        <v>4.9000000000000004</v>
      </c>
      <c r="G235" s="35">
        <f>IF($D235="","",IFERROR(INDEX(Innstillinger!$H$5:$H$50, MATCH($D235, Innstillinger!$F$5:$F$50, 0)),0))</f>
        <v>400</v>
      </c>
      <c r="H235" s="35">
        <f t="shared" si="3"/>
        <v>1960.0000000000002</v>
      </c>
      <c r="I235" s="9"/>
    </row>
    <row r="236" spans="1:9" ht="18" customHeight="1" x14ac:dyDescent="0.25">
      <c r="A236" s="4" t="s">
        <v>383</v>
      </c>
      <c r="B236" s="11">
        <v>45678</v>
      </c>
      <c r="C236" s="9" t="s">
        <v>126</v>
      </c>
      <c r="D236" s="9" t="s">
        <v>44</v>
      </c>
      <c r="E236" s="9" t="s">
        <v>193</v>
      </c>
      <c r="F236" s="29">
        <v>4.9000000000000004</v>
      </c>
      <c r="G236" s="35">
        <f>IF($D236="","",IFERROR(INDEX(Innstillinger!$H$5:$H$50, MATCH($D236, Innstillinger!$F$5:$F$50, 0)),0))</f>
        <v>420</v>
      </c>
      <c r="H236" s="35">
        <f t="shared" si="3"/>
        <v>2058</v>
      </c>
      <c r="I236" s="9"/>
    </row>
    <row r="237" spans="1:9" ht="18" customHeight="1" x14ac:dyDescent="0.25">
      <c r="A237" s="4"/>
      <c r="B237" s="11"/>
      <c r="C237" s="9"/>
      <c r="D237" s="9"/>
      <c r="E237" s="9"/>
      <c r="F237" s="29"/>
      <c r="G237" s="35" t="str">
        <f>IF($D237="","",IFERROR(INDEX(Innstillinger!$H$5:$H$50, MATCH($D237, Innstillinger!$F$5:$F$50, 0)),0))</f>
        <v/>
      </c>
      <c r="H237" s="35" t="str">
        <f t="shared" si="3"/>
        <v/>
      </c>
      <c r="I237" s="9"/>
    </row>
    <row r="238" spans="1:9" ht="18" customHeight="1" x14ac:dyDescent="0.25">
      <c r="A238" s="4"/>
      <c r="B238" s="11"/>
      <c r="C238" s="9"/>
      <c r="D238" s="9"/>
      <c r="E238" s="9"/>
      <c r="F238" s="29"/>
      <c r="G238" s="35" t="str">
        <f>IF($D238="","",IFERROR(INDEX(Innstillinger!$H$5:$H$50, MATCH($D238, Innstillinger!$F$5:$F$50, 0)),0))</f>
        <v/>
      </c>
      <c r="H238" s="35" t="str">
        <f t="shared" si="3"/>
        <v/>
      </c>
      <c r="I238" s="9"/>
    </row>
    <row r="239" spans="1:9" ht="18" customHeight="1" x14ac:dyDescent="0.25">
      <c r="A239" s="4"/>
      <c r="B239" s="11"/>
      <c r="C239" s="9"/>
      <c r="D239" s="9"/>
      <c r="E239" s="9"/>
      <c r="F239" s="29"/>
      <c r="G239" s="35" t="str">
        <f>IF($D239="","",IFERROR(INDEX(Innstillinger!$H$5:$H$50, MATCH($D239, Innstillinger!$F$5:$F$50, 0)),0))</f>
        <v/>
      </c>
      <c r="H239" s="35" t="str">
        <f t="shared" si="3"/>
        <v/>
      </c>
      <c r="I239" s="9"/>
    </row>
    <row r="240" spans="1:9" ht="18" customHeight="1" x14ac:dyDescent="0.25">
      <c r="A240" s="4"/>
      <c r="B240" s="11"/>
      <c r="C240" s="9"/>
      <c r="D240" s="9"/>
      <c r="E240" s="9"/>
      <c r="F240" s="29"/>
      <c r="G240" s="35" t="str">
        <f>IF($D240="","",IFERROR(INDEX(Innstillinger!$H$5:$H$50, MATCH($D240, Innstillinger!$F$5:$F$50, 0)),0))</f>
        <v/>
      </c>
      <c r="H240" s="35" t="str">
        <f t="shared" si="3"/>
        <v/>
      </c>
      <c r="I240" s="9"/>
    </row>
    <row r="241" spans="1:9" ht="18" customHeight="1" x14ac:dyDescent="0.25">
      <c r="A241" s="4"/>
      <c r="B241" s="11"/>
      <c r="C241" s="9"/>
      <c r="D241" s="9"/>
      <c r="E241" s="9"/>
      <c r="F241" s="29"/>
      <c r="G241" s="35" t="str">
        <f>IF($D241="","",IFERROR(INDEX(Innstillinger!$H$5:$H$50, MATCH($D241, Innstillinger!$F$5:$F$50, 0)),0))</f>
        <v/>
      </c>
      <c r="H241" s="35" t="str">
        <f t="shared" si="3"/>
        <v/>
      </c>
      <c r="I241" s="9"/>
    </row>
    <row r="242" spans="1:9" ht="18" customHeight="1" x14ac:dyDescent="0.25">
      <c r="A242" s="4"/>
      <c r="B242" s="11"/>
      <c r="C242" s="9"/>
      <c r="D242" s="9"/>
      <c r="E242" s="9"/>
      <c r="F242" s="29"/>
      <c r="G242" s="35" t="str">
        <f>IF($D242="","",IFERROR(INDEX(Innstillinger!$H$5:$H$50, MATCH($D242, Innstillinger!$F$5:$F$50, 0)),0))</f>
        <v/>
      </c>
      <c r="H242" s="35" t="str">
        <f t="shared" si="3"/>
        <v/>
      </c>
      <c r="I242" s="9"/>
    </row>
    <row r="243" spans="1:9" ht="18" customHeight="1" x14ac:dyDescent="0.25">
      <c r="A243" s="4"/>
      <c r="B243" s="11"/>
      <c r="C243" s="9"/>
      <c r="D243" s="9"/>
      <c r="E243" s="9"/>
      <c r="F243" s="29"/>
      <c r="G243" s="35" t="str">
        <f>IF($D243="","",IFERROR(INDEX(Innstillinger!$H$5:$H$50, MATCH($D243, Innstillinger!$F$5:$F$50, 0)),0))</f>
        <v/>
      </c>
      <c r="H243" s="35" t="str">
        <f t="shared" si="3"/>
        <v/>
      </c>
      <c r="I243" s="9"/>
    </row>
    <row r="244" spans="1:9" ht="18" customHeight="1" x14ac:dyDescent="0.25">
      <c r="A244" s="4"/>
      <c r="B244" s="11"/>
      <c r="C244" s="9"/>
      <c r="D244" s="9"/>
      <c r="E244" s="9"/>
      <c r="F244" s="29"/>
      <c r="G244" s="35" t="str">
        <f>IF($D244="","",IFERROR(INDEX(Innstillinger!$H$5:$H$50, MATCH($D244, Innstillinger!$F$5:$F$50, 0)),0))</f>
        <v/>
      </c>
      <c r="H244" s="35" t="str">
        <f t="shared" si="3"/>
        <v/>
      </c>
      <c r="I244" s="9"/>
    </row>
    <row r="245" spans="1:9" ht="18" customHeight="1" x14ac:dyDescent="0.25">
      <c r="A245" s="4"/>
      <c r="B245" s="11"/>
      <c r="C245" s="9"/>
      <c r="D245" s="9"/>
      <c r="E245" s="9"/>
      <c r="F245" s="29"/>
      <c r="G245" s="35" t="str">
        <f>IF($D245="","",IFERROR(INDEX(Innstillinger!$H$5:$H$50, MATCH($D245, Innstillinger!$F$5:$F$50, 0)),0))</f>
        <v/>
      </c>
      <c r="H245" s="35" t="str">
        <f t="shared" si="3"/>
        <v/>
      </c>
      <c r="I245" s="9"/>
    </row>
    <row r="246" spans="1:9" ht="18" customHeight="1" x14ac:dyDescent="0.25">
      <c r="A246" s="4"/>
      <c r="B246" s="11"/>
      <c r="C246" s="9"/>
      <c r="D246" s="9"/>
      <c r="E246" s="9"/>
      <c r="F246" s="29"/>
      <c r="G246" s="35" t="str">
        <f>IF($D246="","",IFERROR(INDEX(Innstillinger!$H$5:$H$50, MATCH($D246, Innstillinger!$F$5:$F$50, 0)),0))</f>
        <v/>
      </c>
      <c r="H246" s="35" t="str">
        <f t="shared" si="3"/>
        <v/>
      </c>
      <c r="I246" s="9"/>
    </row>
    <row r="247" spans="1:9" ht="18" customHeight="1" x14ac:dyDescent="0.25">
      <c r="A247" s="4"/>
      <c r="B247" s="11"/>
      <c r="C247" s="9"/>
      <c r="D247" s="9"/>
      <c r="E247" s="9"/>
      <c r="F247" s="29"/>
      <c r="G247" s="35" t="str">
        <f>IF($D247="","",IFERROR(INDEX(Innstillinger!$H$5:$H$50, MATCH($D247, Innstillinger!$F$5:$F$50, 0)),0))</f>
        <v/>
      </c>
      <c r="H247" s="35" t="str">
        <f t="shared" si="3"/>
        <v/>
      </c>
      <c r="I247" s="9"/>
    </row>
    <row r="248" spans="1:9" ht="18" customHeight="1" x14ac:dyDescent="0.25">
      <c r="A248" s="4"/>
      <c r="B248" s="11"/>
      <c r="C248" s="9"/>
      <c r="D248" s="9"/>
      <c r="E248" s="9"/>
      <c r="F248" s="29"/>
      <c r="G248" s="35" t="str">
        <f>IF($D248="","",IFERROR(INDEX(Innstillinger!$H$5:$H$50, MATCH($D248, Innstillinger!$F$5:$F$50, 0)),0))</f>
        <v/>
      </c>
      <c r="H248" s="35" t="str">
        <f t="shared" si="3"/>
        <v/>
      </c>
      <c r="I248" s="9"/>
    </row>
    <row r="249" spans="1:9" ht="18" customHeight="1" x14ac:dyDescent="0.25">
      <c r="A249" s="4"/>
      <c r="B249" s="11"/>
      <c r="C249" s="9"/>
      <c r="D249" s="9"/>
      <c r="E249" s="9"/>
      <c r="F249" s="29"/>
      <c r="G249" s="35" t="str">
        <f>IF($D249="","",IFERROR(INDEX(Innstillinger!$H$5:$H$50, MATCH($D249, Innstillinger!$F$5:$F$50, 0)),0))</f>
        <v/>
      </c>
      <c r="H249" s="35" t="str">
        <f t="shared" si="3"/>
        <v/>
      </c>
      <c r="I249" s="9"/>
    </row>
    <row r="250" spans="1:9" ht="18" customHeight="1" x14ac:dyDescent="0.25">
      <c r="A250" s="4"/>
      <c r="B250" s="11"/>
      <c r="C250" s="9"/>
      <c r="D250" s="9"/>
      <c r="E250" s="9"/>
      <c r="F250" s="29"/>
      <c r="G250" s="35" t="str">
        <f>IF($D250="","",IFERROR(INDEX(Innstillinger!$H$5:$H$50, MATCH($D250, Innstillinger!$F$5:$F$50, 0)),0))</f>
        <v/>
      </c>
      <c r="H250" s="35" t="str">
        <f t="shared" si="3"/>
        <v/>
      </c>
      <c r="I250" s="9"/>
    </row>
    <row r="251" spans="1:9" ht="18" customHeight="1" x14ac:dyDescent="0.25">
      <c r="A251" s="4"/>
      <c r="B251" s="11"/>
      <c r="C251" s="9"/>
      <c r="D251" s="9"/>
      <c r="E251" s="9"/>
      <c r="F251" s="29"/>
      <c r="G251" s="35" t="str">
        <f>IF($D251="","",IFERROR(INDEX(Innstillinger!$H$5:$H$50, MATCH($D251, Innstillinger!$F$5:$F$50, 0)),0))</f>
        <v/>
      </c>
      <c r="H251" s="35" t="str">
        <f t="shared" si="3"/>
        <v/>
      </c>
      <c r="I251" s="9"/>
    </row>
    <row r="252" spans="1:9" ht="18" customHeight="1" x14ac:dyDescent="0.25">
      <c r="A252" s="4"/>
      <c r="B252" s="11"/>
      <c r="C252" s="9"/>
      <c r="D252" s="9"/>
      <c r="E252" s="9"/>
      <c r="F252" s="29"/>
      <c r="G252" s="35" t="str">
        <f>IF($D252="","",IFERROR(INDEX(Innstillinger!$H$5:$H$50, MATCH($D252, Innstillinger!$F$5:$F$50, 0)),0))</f>
        <v/>
      </c>
      <c r="H252" s="35" t="str">
        <f t="shared" si="3"/>
        <v/>
      </c>
      <c r="I252" s="9"/>
    </row>
    <row r="253" spans="1:9" ht="18" customHeight="1" x14ac:dyDescent="0.25">
      <c r="A253" s="4"/>
      <c r="B253" s="11"/>
      <c r="C253" s="9"/>
      <c r="D253" s="9"/>
      <c r="E253" s="9"/>
      <c r="F253" s="29"/>
      <c r="G253" s="35" t="str">
        <f>IF($D253="","",IFERROR(INDEX(Innstillinger!$H$5:$H$50, MATCH($D253, Innstillinger!$F$5:$F$50, 0)),0))</f>
        <v/>
      </c>
      <c r="H253" s="35" t="str">
        <f t="shared" si="3"/>
        <v/>
      </c>
      <c r="I253" s="9"/>
    </row>
    <row r="254" spans="1:9" ht="18" customHeight="1" x14ac:dyDescent="0.25">
      <c r="A254" s="4"/>
      <c r="B254" s="11"/>
      <c r="C254" s="9"/>
      <c r="D254" s="9"/>
      <c r="E254" s="9"/>
      <c r="F254" s="29"/>
      <c r="G254" s="35" t="str">
        <f>IF($D254="","",IFERROR(INDEX(Innstillinger!$H$5:$H$50, MATCH($D254, Innstillinger!$F$5:$F$50, 0)),0))</f>
        <v/>
      </c>
      <c r="H254" s="35" t="str">
        <f t="shared" si="3"/>
        <v/>
      </c>
      <c r="I254" s="9"/>
    </row>
    <row r="255" spans="1:9" ht="18" customHeight="1" x14ac:dyDescent="0.25">
      <c r="A255" s="4"/>
      <c r="B255" s="11"/>
      <c r="C255" s="9"/>
      <c r="D255" s="9"/>
      <c r="E255" s="9"/>
      <c r="F255" s="29"/>
      <c r="G255" s="35" t="str">
        <f>IF($D255="","",IFERROR(INDEX(Innstillinger!$H$5:$H$50, MATCH($D255, Innstillinger!$F$5:$F$50, 0)),0))</f>
        <v/>
      </c>
      <c r="H255" s="35" t="str">
        <f t="shared" si="3"/>
        <v/>
      </c>
      <c r="I255" s="9"/>
    </row>
    <row r="256" spans="1:9" ht="18" customHeight="1" x14ac:dyDescent="0.25">
      <c r="A256" s="4"/>
      <c r="B256" s="11"/>
      <c r="C256" s="9"/>
      <c r="D256" s="9"/>
      <c r="E256" s="9"/>
      <c r="F256" s="29"/>
      <c r="G256" s="35" t="str">
        <f>IF($D256="","",IFERROR(INDEX(Innstillinger!$H$5:$H$50, MATCH($D256, Innstillinger!$F$5:$F$50, 0)),0))</f>
        <v/>
      </c>
      <c r="H256" s="35" t="str">
        <f t="shared" si="3"/>
        <v/>
      </c>
      <c r="I256" s="9"/>
    </row>
    <row r="257" spans="1:9" ht="18" customHeight="1" x14ac:dyDescent="0.25">
      <c r="A257" s="4"/>
      <c r="B257" s="11"/>
      <c r="C257" s="9"/>
      <c r="D257" s="9"/>
      <c r="E257" s="9"/>
      <c r="F257" s="29"/>
      <c r="G257" s="35" t="str">
        <f>IF($D257="","",IFERROR(INDEX(Innstillinger!$H$5:$H$50, MATCH($D257, Innstillinger!$F$5:$F$50, 0)),0))</f>
        <v/>
      </c>
      <c r="H257" s="35" t="str">
        <f t="shared" si="3"/>
        <v/>
      </c>
      <c r="I257" s="9"/>
    </row>
    <row r="258" spans="1:9" ht="18" customHeight="1" x14ac:dyDescent="0.25">
      <c r="A258" s="4"/>
      <c r="B258" s="11"/>
      <c r="C258" s="9"/>
      <c r="D258" s="9"/>
      <c r="E258" s="9"/>
      <c r="F258" s="29"/>
      <c r="G258" s="35" t="str">
        <f>IF($D258="","",IFERROR(INDEX(Innstillinger!$H$5:$H$50, MATCH($D258, Innstillinger!$F$5:$F$50, 0)),0))</f>
        <v/>
      </c>
      <c r="H258" s="35" t="str">
        <f t="shared" si="3"/>
        <v/>
      </c>
      <c r="I258" s="9"/>
    </row>
    <row r="259" spans="1:9" ht="18" customHeight="1" x14ac:dyDescent="0.25">
      <c r="A259" s="4"/>
      <c r="B259" s="11"/>
      <c r="C259" s="9"/>
      <c r="D259" s="9"/>
      <c r="E259" s="9"/>
      <c r="F259" s="29"/>
      <c r="G259" s="35" t="str">
        <f>IF($D259="","",IFERROR(INDEX(Innstillinger!$H$5:$H$50, MATCH($D259, Innstillinger!$F$5:$F$50, 0)),0))</f>
        <v/>
      </c>
      <c r="H259" s="35" t="str">
        <f t="shared" ref="H259:H322" si="4">IF($F259="","",$F259*$G259)</f>
        <v/>
      </c>
      <c r="I259" s="9"/>
    </row>
    <row r="260" spans="1:9" ht="18" customHeight="1" x14ac:dyDescent="0.25">
      <c r="A260" s="4"/>
      <c r="B260" s="11"/>
      <c r="C260" s="9"/>
      <c r="D260" s="9"/>
      <c r="E260" s="9"/>
      <c r="F260" s="29"/>
      <c r="G260" s="35" t="str">
        <f>IF($D260="","",IFERROR(INDEX(Innstillinger!$H$5:$H$50, MATCH($D260, Innstillinger!$F$5:$F$50, 0)),0))</f>
        <v/>
      </c>
      <c r="H260" s="35" t="str">
        <f t="shared" si="4"/>
        <v/>
      </c>
      <c r="I260" s="9"/>
    </row>
    <row r="261" spans="1:9" ht="18" customHeight="1" x14ac:dyDescent="0.25">
      <c r="A261" s="4"/>
      <c r="B261" s="11"/>
      <c r="C261" s="9"/>
      <c r="D261" s="9"/>
      <c r="E261" s="9"/>
      <c r="F261" s="29"/>
      <c r="G261" s="35" t="str">
        <f>IF($D261="","",IFERROR(INDEX(Innstillinger!$H$5:$H$50, MATCH($D261, Innstillinger!$F$5:$F$50, 0)),0))</f>
        <v/>
      </c>
      <c r="H261" s="35" t="str">
        <f t="shared" si="4"/>
        <v/>
      </c>
      <c r="I261" s="9"/>
    </row>
    <row r="262" spans="1:9" ht="18" customHeight="1" x14ac:dyDescent="0.25">
      <c r="A262" s="4"/>
      <c r="B262" s="11"/>
      <c r="C262" s="9"/>
      <c r="D262" s="9"/>
      <c r="E262" s="9"/>
      <c r="F262" s="29"/>
      <c r="G262" s="35" t="str">
        <f>IF($D262="","",IFERROR(INDEX(Innstillinger!$H$5:$H$50, MATCH($D262, Innstillinger!$F$5:$F$50, 0)),0))</f>
        <v/>
      </c>
      <c r="H262" s="35" t="str">
        <f t="shared" si="4"/>
        <v/>
      </c>
      <c r="I262" s="9"/>
    </row>
    <row r="263" spans="1:9" ht="18" customHeight="1" x14ac:dyDescent="0.25">
      <c r="A263" s="4"/>
      <c r="B263" s="11"/>
      <c r="C263" s="9"/>
      <c r="D263" s="9"/>
      <c r="E263" s="9"/>
      <c r="F263" s="29"/>
      <c r="G263" s="35" t="str">
        <f>IF($D263="","",IFERROR(INDEX(Innstillinger!$H$5:$H$50, MATCH($D263, Innstillinger!$F$5:$F$50, 0)),0))</f>
        <v/>
      </c>
      <c r="H263" s="35" t="str">
        <f t="shared" si="4"/>
        <v/>
      </c>
      <c r="I263" s="9"/>
    </row>
    <row r="264" spans="1:9" ht="18" customHeight="1" x14ac:dyDescent="0.25">
      <c r="A264" s="4"/>
      <c r="B264" s="11"/>
      <c r="C264" s="9"/>
      <c r="D264" s="9"/>
      <c r="E264" s="9"/>
      <c r="F264" s="29"/>
      <c r="G264" s="35" t="str">
        <f>IF($D264="","",IFERROR(INDEX(Innstillinger!$H$5:$H$50, MATCH($D264, Innstillinger!$F$5:$F$50, 0)),0))</f>
        <v/>
      </c>
      <c r="H264" s="35" t="str">
        <f t="shared" si="4"/>
        <v/>
      </c>
      <c r="I264" s="9"/>
    </row>
    <row r="265" spans="1:9" ht="18" customHeight="1" x14ac:dyDescent="0.25">
      <c r="A265" s="4"/>
      <c r="B265" s="11"/>
      <c r="C265" s="9"/>
      <c r="D265" s="9"/>
      <c r="E265" s="9"/>
      <c r="F265" s="29"/>
      <c r="G265" s="35" t="str">
        <f>IF($D265="","",IFERROR(INDEX(Innstillinger!$H$5:$H$50, MATCH($D265, Innstillinger!$F$5:$F$50, 0)),0))</f>
        <v/>
      </c>
      <c r="H265" s="35" t="str">
        <f t="shared" si="4"/>
        <v/>
      </c>
      <c r="I265" s="9"/>
    </row>
    <row r="266" spans="1:9" ht="18" customHeight="1" x14ac:dyDescent="0.25">
      <c r="A266" s="4"/>
      <c r="B266" s="11"/>
      <c r="C266" s="9"/>
      <c r="D266" s="9"/>
      <c r="E266" s="9"/>
      <c r="F266" s="29"/>
      <c r="G266" s="35" t="str">
        <f>IF($D266="","",IFERROR(INDEX(Innstillinger!$H$5:$H$50, MATCH($D266, Innstillinger!$F$5:$F$50, 0)),0))</f>
        <v/>
      </c>
      <c r="H266" s="35" t="str">
        <f t="shared" si="4"/>
        <v/>
      </c>
      <c r="I266" s="9"/>
    </row>
    <row r="267" spans="1:9" ht="18" customHeight="1" x14ac:dyDescent="0.25">
      <c r="A267" s="4"/>
      <c r="B267" s="11"/>
      <c r="C267" s="9"/>
      <c r="D267" s="9"/>
      <c r="E267" s="9"/>
      <c r="F267" s="29"/>
      <c r="G267" s="35" t="str">
        <f>IF($D267="","",IFERROR(INDEX(Innstillinger!$H$5:$H$50, MATCH($D267, Innstillinger!$F$5:$F$50, 0)),0))</f>
        <v/>
      </c>
      <c r="H267" s="35" t="str">
        <f t="shared" si="4"/>
        <v/>
      </c>
      <c r="I267" s="9"/>
    </row>
    <row r="268" spans="1:9" ht="18" customHeight="1" x14ac:dyDescent="0.25">
      <c r="A268" s="4"/>
      <c r="B268" s="11"/>
      <c r="C268" s="9"/>
      <c r="D268" s="9"/>
      <c r="E268" s="9"/>
      <c r="F268" s="29"/>
      <c r="G268" s="35" t="str">
        <f>IF($D268="","",IFERROR(INDEX(Innstillinger!$H$5:$H$50, MATCH($D268, Innstillinger!$F$5:$F$50, 0)),0))</f>
        <v/>
      </c>
      <c r="H268" s="35" t="str">
        <f t="shared" si="4"/>
        <v/>
      </c>
      <c r="I268" s="9"/>
    </row>
    <row r="269" spans="1:9" ht="18" customHeight="1" x14ac:dyDescent="0.25">
      <c r="A269" s="4"/>
      <c r="B269" s="11"/>
      <c r="C269" s="9"/>
      <c r="D269" s="9"/>
      <c r="E269" s="9"/>
      <c r="F269" s="29"/>
      <c r="G269" s="35" t="str">
        <f>IF($D269="","",IFERROR(INDEX(Innstillinger!$H$5:$H$50, MATCH($D269, Innstillinger!$F$5:$F$50, 0)),0))</f>
        <v/>
      </c>
      <c r="H269" s="35" t="str">
        <f t="shared" si="4"/>
        <v/>
      </c>
      <c r="I269" s="9"/>
    </row>
    <row r="270" spans="1:9" ht="18" customHeight="1" x14ac:dyDescent="0.25">
      <c r="A270" s="4"/>
      <c r="B270" s="11"/>
      <c r="C270" s="9"/>
      <c r="D270" s="9"/>
      <c r="E270" s="9"/>
      <c r="F270" s="29"/>
      <c r="G270" s="35" t="str">
        <f>IF($D270="","",IFERROR(INDEX(Innstillinger!$H$5:$H$50, MATCH($D270, Innstillinger!$F$5:$F$50, 0)),0))</f>
        <v/>
      </c>
      <c r="H270" s="35" t="str">
        <f t="shared" si="4"/>
        <v/>
      </c>
      <c r="I270" s="9"/>
    </row>
    <row r="271" spans="1:9" ht="18" customHeight="1" x14ac:dyDescent="0.25">
      <c r="A271" s="4"/>
      <c r="B271" s="11"/>
      <c r="C271" s="9"/>
      <c r="D271" s="9"/>
      <c r="E271" s="9"/>
      <c r="F271" s="29"/>
      <c r="G271" s="35" t="str">
        <f>IF($D271="","",IFERROR(INDEX(Innstillinger!$H$5:$H$50, MATCH($D271, Innstillinger!$F$5:$F$50, 0)),0))</f>
        <v/>
      </c>
      <c r="H271" s="35" t="str">
        <f t="shared" si="4"/>
        <v/>
      </c>
      <c r="I271" s="9"/>
    </row>
    <row r="272" spans="1:9" ht="18" customHeight="1" x14ac:dyDescent="0.25">
      <c r="A272" s="4"/>
      <c r="B272" s="11"/>
      <c r="C272" s="9"/>
      <c r="D272" s="9"/>
      <c r="E272" s="9"/>
      <c r="F272" s="29"/>
      <c r="G272" s="35" t="str">
        <f>IF($D272="","",IFERROR(INDEX(Innstillinger!$H$5:$H$50, MATCH($D272, Innstillinger!$F$5:$F$50, 0)),0))</f>
        <v/>
      </c>
      <c r="H272" s="35" t="str">
        <f t="shared" si="4"/>
        <v/>
      </c>
      <c r="I272" s="9"/>
    </row>
    <row r="273" spans="1:9" ht="18" customHeight="1" x14ac:dyDescent="0.25">
      <c r="A273" s="4"/>
      <c r="B273" s="11"/>
      <c r="C273" s="9"/>
      <c r="D273" s="9"/>
      <c r="E273" s="9"/>
      <c r="F273" s="29"/>
      <c r="G273" s="35" t="str">
        <f>IF($D273="","",IFERROR(INDEX(Innstillinger!$H$5:$H$50, MATCH($D273, Innstillinger!$F$5:$F$50, 0)),0))</f>
        <v/>
      </c>
      <c r="H273" s="35" t="str">
        <f t="shared" si="4"/>
        <v/>
      </c>
      <c r="I273" s="9"/>
    </row>
    <row r="274" spans="1:9" ht="18" customHeight="1" x14ac:dyDescent="0.25">
      <c r="A274" s="4"/>
      <c r="B274" s="11"/>
      <c r="C274" s="9"/>
      <c r="D274" s="9"/>
      <c r="E274" s="9"/>
      <c r="F274" s="29"/>
      <c r="G274" s="35" t="str">
        <f>IF($D274="","",IFERROR(INDEX(Innstillinger!$H$5:$H$50, MATCH($D274, Innstillinger!$F$5:$F$50, 0)),0))</f>
        <v/>
      </c>
      <c r="H274" s="35" t="str">
        <f t="shared" si="4"/>
        <v/>
      </c>
      <c r="I274" s="9"/>
    </row>
    <row r="275" spans="1:9" ht="18" customHeight="1" x14ac:dyDescent="0.25">
      <c r="A275" s="4"/>
      <c r="B275" s="11"/>
      <c r="C275" s="9"/>
      <c r="D275" s="9"/>
      <c r="E275" s="9"/>
      <c r="F275" s="29"/>
      <c r="G275" s="35" t="str">
        <f>IF($D275="","",IFERROR(INDEX(Innstillinger!$H$5:$H$50, MATCH($D275, Innstillinger!$F$5:$F$50, 0)),0))</f>
        <v/>
      </c>
      <c r="H275" s="35" t="str">
        <f t="shared" si="4"/>
        <v/>
      </c>
      <c r="I275" s="9"/>
    </row>
    <row r="276" spans="1:9" ht="18" customHeight="1" x14ac:dyDescent="0.25">
      <c r="A276" s="4"/>
      <c r="B276" s="11"/>
      <c r="C276" s="9"/>
      <c r="D276" s="9"/>
      <c r="E276" s="9"/>
      <c r="F276" s="29"/>
      <c r="G276" s="35" t="str">
        <f>IF($D276="","",IFERROR(INDEX(Innstillinger!$H$5:$H$50, MATCH($D276, Innstillinger!$F$5:$F$50, 0)),0))</f>
        <v/>
      </c>
      <c r="H276" s="35" t="str">
        <f t="shared" si="4"/>
        <v/>
      </c>
      <c r="I276" s="9"/>
    </row>
    <row r="277" spans="1:9" ht="18" customHeight="1" x14ac:dyDescent="0.25">
      <c r="A277" s="4"/>
      <c r="B277" s="11"/>
      <c r="C277" s="9"/>
      <c r="D277" s="9"/>
      <c r="E277" s="9"/>
      <c r="F277" s="29"/>
      <c r="G277" s="35" t="str">
        <f>IF($D277="","",IFERROR(INDEX(Innstillinger!$H$5:$H$50, MATCH($D277, Innstillinger!$F$5:$F$50, 0)),0))</f>
        <v/>
      </c>
      <c r="H277" s="35" t="str">
        <f t="shared" si="4"/>
        <v/>
      </c>
      <c r="I277" s="9"/>
    </row>
    <row r="278" spans="1:9" ht="18" customHeight="1" x14ac:dyDescent="0.25">
      <c r="A278" s="4"/>
      <c r="B278" s="11"/>
      <c r="C278" s="9"/>
      <c r="D278" s="9"/>
      <c r="E278" s="9"/>
      <c r="F278" s="29"/>
      <c r="G278" s="35" t="str">
        <f>IF($D278="","",IFERROR(INDEX(Innstillinger!$H$5:$H$50, MATCH($D278, Innstillinger!$F$5:$F$50, 0)),0))</f>
        <v/>
      </c>
      <c r="H278" s="35" t="str">
        <f t="shared" si="4"/>
        <v/>
      </c>
      <c r="I278" s="9"/>
    </row>
    <row r="279" spans="1:9" ht="18" customHeight="1" x14ac:dyDescent="0.25">
      <c r="A279" s="4"/>
      <c r="B279" s="11"/>
      <c r="C279" s="9"/>
      <c r="D279" s="9"/>
      <c r="E279" s="9"/>
      <c r="F279" s="29"/>
      <c r="G279" s="35" t="str">
        <f>IF($D279="","",IFERROR(INDEX(Innstillinger!$H$5:$H$50, MATCH($D279, Innstillinger!$F$5:$F$50, 0)),0))</f>
        <v/>
      </c>
      <c r="H279" s="35" t="str">
        <f t="shared" si="4"/>
        <v/>
      </c>
      <c r="I279" s="9"/>
    </row>
    <row r="280" spans="1:9" ht="18" customHeight="1" x14ac:dyDescent="0.25">
      <c r="A280" s="4"/>
      <c r="B280" s="11"/>
      <c r="C280" s="9"/>
      <c r="D280" s="9"/>
      <c r="E280" s="9"/>
      <c r="F280" s="29"/>
      <c r="G280" s="35" t="str">
        <f>IF($D280="","",IFERROR(INDEX(Innstillinger!$H$5:$H$50, MATCH($D280, Innstillinger!$F$5:$F$50, 0)),0))</f>
        <v/>
      </c>
      <c r="H280" s="35" t="str">
        <f t="shared" si="4"/>
        <v/>
      </c>
      <c r="I280" s="9"/>
    </row>
    <row r="281" spans="1:9" ht="18" customHeight="1" x14ac:dyDescent="0.25">
      <c r="A281" s="4"/>
      <c r="B281" s="11"/>
      <c r="C281" s="9"/>
      <c r="D281" s="9"/>
      <c r="E281" s="9"/>
      <c r="F281" s="29"/>
      <c r="G281" s="35" t="str">
        <f>IF($D281="","",IFERROR(INDEX(Innstillinger!$H$5:$H$50, MATCH($D281, Innstillinger!$F$5:$F$50, 0)),0))</f>
        <v/>
      </c>
      <c r="H281" s="35" t="str">
        <f t="shared" si="4"/>
        <v/>
      </c>
      <c r="I281" s="9"/>
    </row>
    <row r="282" spans="1:9" ht="18" customHeight="1" x14ac:dyDescent="0.25">
      <c r="A282" s="4"/>
      <c r="B282" s="11"/>
      <c r="C282" s="9"/>
      <c r="D282" s="9"/>
      <c r="E282" s="9"/>
      <c r="F282" s="29"/>
      <c r="G282" s="35" t="str">
        <f>IF($D282="","",IFERROR(INDEX(Innstillinger!$H$5:$H$50, MATCH($D282, Innstillinger!$F$5:$F$50, 0)),0))</f>
        <v/>
      </c>
      <c r="H282" s="35" t="str">
        <f t="shared" si="4"/>
        <v/>
      </c>
      <c r="I282" s="9"/>
    </row>
    <row r="283" spans="1:9" ht="18" customHeight="1" x14ac:dyDescent="0.25">
      <c r="A283" s="4"/>
      <c r="B283" s="11"/>
      <c r="C283" s="9"/>
      <c r="D283" s="9"/>
      <c r="E283" s="9"/>
      <c r="F283" s="29"/>
      <c r="G283" s="35" t="str">
        <f>IF($D283="","",IFERROR(INDEX(Innstillinger!$H$5:$H$50, MATCH($D283, Innstillinger!$F$5:$F$50, 0)),0))</f>
        <v/>
      </c>
      <c r="H283" s="35" t="str">
        <f t="shared" si="4"/>
        <v/>
      </c>
      <c r="I283" s="9"/>
    </row>
    <row r="284" spans="1:9" ht="18" customHeight="1" x14ac:dyDescent="0.25">
      <c r="A284" s="4"/>
      <c r="B284" s="11"/>
      <c r="C284" s="9"/>
      <c r="D284" s="9"/>
      <c r="E284" s="9"/>
      <c r="F284" s="29"/>
      <c r="G284" s="35" t="str">
        <f>IF($D284="","",IFERROR(INDEX(Innstillinger!$H$5:$H$50, MATCH($D284, Innstillinger!$F$5:$F$50, 0)),0))</f>
        <v/>
      </c>
      <c r="H284" s="35" t="str">
        <f t="shared" si="4"/>
        <v/>
      </c>
      <c r="I284" s="9"/>
    </row>
    <row r="285" spans="1:9" ht="18" customHeight="1" x14ac:dyDescent="0.25">
      <c r="A285" s="4"/>
      <c r="B285" s="11"/>
      <c r="C285" s="9"/>
      <c r="D285" s="9"/>
      <c r="E285" s="9"/>
      <c r="F285" s="29"/>
      <c r="G285" s="35" t="str">
        <f>IF($D285="","",IFERROR(INDEX(Innstillinger!$H$5:$H$50, MATCH($D285, Innstillinger!$F$5:$F$50, 0)),0))</f>
        <v/>
      </c>
      <c r="H285" s="35" t="str">
        <f t="shared" si="4"/>
        <v/>
      </c>
      <c r="I285" s="9"/>
    </row>
    <row r="286" spans="1:9" ht="18" customHeight="1" x14ac:dyDescent="0.25">
      <c r="A286" s="4"/>
      <c r="B286" s="11"/>
      <c r="C286" s="9"/>
      <c r="D286" s="9"/>
      <c r="E286" s="9"/>
      <c r="F286" s="29"/>
      <c r="G286" s="35" t="str">
        <f>IF($D286="","",IFERROR(INDEX(Innstillinger!$H$5:$H$50, MATCH($D286, Innstillinger!$F$5:$F$50, 0)),0))</f>
        <v/>
      </c>
      <c r="H286" s="35" t="str">
        <f t="shared" si="4"/>
        <v/>
      </c>
      <c r="I286" s="9"/>
    </row>
    <row r="287" spans="1:9" ht="18" customHeight="1" x14ac:dyDescent="0.25">
      <c r="A287" s="4"/>
      <c r="B287" s="11"/>
      <c r="C287" s="9"/>
      <c r="D287" s="9"/>
      <c r="E287" s="9"/>
      <c r="F287" s="29"/>
      <c r="G287" s="35" t="str">
        <f>IF($D287="","",IFERROR(INDEX(Innstillinger!$H$5:$H$50, MATCH($D287, Innstillinger!$F$5:$F$50, 0)),0))</f>
        <v/>
      </c>
      <c r="H287" s="35" t="str">
        <f t="shared" si="4"/>
        <v/>
      </c>
      <c r="I287" s="9"/>
    </row>
    <row r="288" spans="1:9" ht="18" customHeight="1" x14ac:dyDescent="0.25">
      <c r="A288" s="4"/>
      <c r="B288" s="11"/>
      <c r="C288" s="9"/>
      <c r="D288" s="9"/>
      <c r="E288" s="9"/>
      <c r="F288" s="29"/>
      <c r="G288" s="35" t="str">
        <f>IF($D288="","",IFERROR(INDEX(Innstillinger!$H$5:$H$50, MATCH($D288, Innstillinger!$F$5:$F$50, 0)),0))</f>
        <v/>
      </c>
      <c r="H288" s="35" t="str">
        <f t="shared" si="4"/>
        <v/>
      </c>
      <c r="I288" s="9"/>
    </row>
    <row r="289" spans="1:9" ht="18" customHeight="1" x14ac:dyDescent="0.25">
      <c r="A289" s="4"/>
      <c r="B289" s="11"/>
      <c r="C289" s="9"/>
      <c r="D289" s="9"/>
      <c r="E289" s="9"/>
      <c r="F289" s="29"/>
      <c r="G289" s="35" t="str">
        <f>IF($D289="","",IFERROR(INDEX(Innstillinger!$H$5:$H$50, MATCH($D289, Innstillinger!$F$5:$F$50, 0)),0))</f>
        <v/>
      </c>
      <c r="H289" s="35" t="str">
        <f t="shared" si="4"/>
        <v/>
      </c>
      <c r="I289" s="9"/>
    </row>
    <row r="290" spans="1:9" ht="18" customHeight="1" x14ac:dyDescent="0.25">
      <c r="A290" s="4"/>
      <c r="B290" s="11"/>
      <c r="C290" s="9"/>
      <c r="D290" s="9"/>
      <c r="E290" s="9"/>
      <c r="F290" s="29"/>
      <c r="G290" s="35" t="str">
        <f>IF($D290="","",IFERROR(INDEX(Innstillinger!$H$5:$H$50, MATCH($D290, Innstillinger!$F$5:$F$50, 0)),0))</f>
        <v/>
      </c>
      <c r="H290" s="35" t="str">
        <f t="shared" si="4"/>
        <v/>
      </c>
      <c r="I290" s="9"/>
    </row>
    <row r="291" spans="1:9" ht="18" customHeight="1" x14ac:dyDescent="0.25">
      <c r="A291" s="4"/>
      <c r="B291" s="11"/>
      <c r="C291" s="9"/>
      <c r="D291" s="9"/>
      <c r="E291" s="9"/>
      <c r="F291" s="29"/>
      <c r="G291" s="35" t="str">
        <f>IF($D291="","",IFERROR(INDEX(Innstillinger!$H$5:$H$50, MATCH($D291, Innstillinger!$F$5:$F$50, 0)),0))</f>
        <v/>
      </c>
      <c r="H291" s="35" t="str">
        <f t="shared" si="4"/>
        <v/>
      </c>
      <c r="I291" s="9"/>
    </row>
    <row r="292" spans="1:9" ht="18" customHeight="1" x14ac:dyDescent="0.25">
      <c r="A292" s="4"/>
      <c r="B292" s="11"/>
      <c r="C292" s="9"/>
      <c r="D292" s="9"/>
      <c r="E292" s="9"/>
      <c r="F292" s="29"/>
      <c r="G292" s="35" t="str">
        <f>IF($D292="","",IFERROR(INDEX(Innstillinger!$H$5:$H$50, MATCH($D292, Innstillinger!$F$5:$F$50, 0)),0))</f>
        <v/>
      </c>
      <c r="H292" s="35" t="str">
        <f t="shared" si="4"/>
        <v/>
      </c>
      <c r="I292" s="9"/>
    </row>
    <row r="293" spans="1:9" ht="18" customHeight="1" x14ac:dyDescent="0.25">
      <c r="A293" s="4"/>
      <c r="B293" s="11"/>
      <c r="C293" s="9"/>
      <c r="D293" s="9"/>
      <c r="E293" s="9"/>
      <c r="F293" s="29"/>
      <c r="G293" s="35" t="str">
        <f>IF($D293="","",IFERROR(INDEX(Innstillinger!$H$5:$H$50, MATCH($D293, Innstillinger!$F$5:$F$50, 0)),0))</f>
        <v/>
      </c>
      <c r="H293" s="35" t="str">
        <f t="shared" si="4"/>
        <v/>
      </c>
      <c r="I293" s="9"/>
    </row>
    <row r="294" spans="1:9" ht="18" customHeight="1" x14ac:dyDescent="0.25">
      <c r="A294" s="4"/>
      <c r="B294" s="11"/>
      <c r="C294" s="9"/>
      <c r="D294" s="9"/>
      <c r="E294" s="9"/>
      <c r="F294" s="29"/>
      <c r="G294" s="35" t="str">
        <f>IF($D294="","",IFERROR(INDEX(Innstillinger!$H$5:$H$50, MATCH($D294, Innstillinger!$F$5:$F$50, 0)),0))</f>
        <v/>
      </c>
      <c r="H294" s="35" t="str">
        <f t="shared" si="4"/>
        <v/>
      </c>
      <c r="I294" s="9"/>
    </row>
    <row r="295" spans="1:9" ht="18" customHeight="1" x14ac:dyDescent="0.25">
      <c r="A295" s="4"/>
      <c r="B295" s="11"/>
      <c r="C295" s="9"/>
      <c r="D295" s="9"/>
      <c r="E295" s="9"/>
      <c r="F295" s="29"/>
      <c r="G295" s="35" t="str">
        <f>IF($D295="","",IFERROR(INDEX(Innstillinger!$H$5:$H$50, MATCH($D295, Innstillinger!$F$5:$F$50, 0)),0))</f>
        <v/>
      </c>
      <c r="H295" s="35" t="str">
        <f t="shared" si="4"/>
        <v/>
      </c>
      <c r="I295" s="9"/>
    </row>
    <row r="296" spans="1:9" ht="18" customHeight="1" x14ac:dyDescent="0.25">
      <c r="A296" s="4"/>
      <c r="B296" s="11"/>
      <c r="C296" s="9"/>
      <c r="D296" s="9"/>
      <c r="E296" s="9"/>
      <c r="F296" s="29"/>
      <c r="G296" s="35" t="str">
        <f>IF($D296="","",IFERROR(INDEX(Innstillinger!$H$5:$H$50, MATCH($D296, Innstillinger!$F$5:$F$50, 0)),0))</f>
        <v/>
      </c>
      <c r="H296" s="35" t="str">
        <f t="shared" si="4"/>
        <v/>
      </c>
      <c r="I296" s="9"/>
    </row>
    <row r="297" spans="1:9" ht="18" customHeight="1" x14ac:dyDescent="0.25">
      <c r="A297" s="4"/>
      <c r="B297" s="11"/>
      <c r="C297" s="9"/>
      <c r="D297" s="9"/>
      <c r="E297" s="9"/>
      <c r="F297" s="29"/>
      <c r="G297" s="35" t="str">
        <f>IF($D297="","",IFERROR(INDEX(Innstillinger!$H$5:$H$50, MATCH($D297, Innstillinger!$F$5:$F$50, 0)),0))</f>
        <v/>
      </c>
      <c r="H297" s="35" t="str">
        <f t="shared" si="4"/>
        <v/>
      </c>
      <c r="I297" s="9"/>
    </row>
    <row r="298" spans="1:9" ht="18" customHeight="1" x14ac:dyDescent="0.25">
      <c r="A298" s="4"/>
      <c r="B298" s="11"/>
      <c r="C298" s="9"/>
      <c r="D298" s="9"/>
      <c r="E298" s="9"/>
      <c r="F298" s="29"/>
      <c r="G298" s="35" t="str">
        <f>IF($D298="","",IFERROR(INDEX(Innstillinger!$H$5:$H$50, MATCH($D298, Innstillinger!$F$5:$F$50, 0)),0))</f>
        <v/>
      </c>
      <c r="H298" s="35" t="str">
        <f t="shared" si="4"/>
        <v/>
      </c>
      <c r="I298" s="9"/>
    </row>
    <row r="299" spans="1:9" ht="18" customHeight="1" x14ac:dyDescent="0.25">
      <c r="A299" s="4"/>
      <c r="B299" s="11"/>
      <c r="C299" s="9"/>
      <c r="D299" s="9"/>
      <c r="E299" s="9"/>
      <c r="F299" s="29"/>
      <c r="G299" s="35" t="str">
        <f>IF($D299="","",IFERROR(INDEX(Innstillinger!$H$5:$H$50, MATCH($D299, Innstillinger!$F$5:$F$50, 0)),0))</f>
        <v/>
      </c>
      <c r="H299" s="35" t="str">
        <f t="shared" si="4"/>
        <v/>
      </c>
      <c r="I299" s="9"/>
    </row>
    <row r="300" spans="1:9" ht="18" customHeight="1" x14ac:dyDescent="0.25">
      <c r="A300" s="4"/>
      <c r="B300" s="11"/>
      <c r="C300" s="9"/>
      <c r="D300" s="9"/>
      <c r="E300" s="9"/>
      <c r="F300" s="29"/>
      <c r="G300" s="35" t="str">
        <f>IF($D300="","",IFERROR(INDEX(Innstillinger!$H$5:$H$50, MATCH($D300, Innstillinger!$F$5:$F$50, 0)),0))</f>
        <v/>
      </c>
      <c r="H300" s="35" t="str">
        <f t="shared" si="4"/>
        <v/>
      </c>
      <c r="I300" s="9"/>
    </row>
    <row r="301" spans="1:9" ht="18" customHeight="1" x14ac:dyDescent="0.25">
      <c r="A301" s="4"/>
      <c r="B301" s="11"/>
      <c r="C301" s="9"/>
      <c r="D301" s="9"/>
      <c r="E301" s="9"/>
      <c r="F301" s="29"/>
      <c r="G301" s="35" t="str">
        <f>IF($D301="","",IFERROR(INDEX(Innstillinger!$H$5:$H$50, MATCH($D301, Innstillinger!$F$5:$F$50, 0)),0))</f>
        <v/>
      </c>
      <c r="H301" s="35" t="str">
        <f t="shared" si="4"/>
        <v/>
      </c>
      <c r="I301" s="9"/>
    </row>
    <row r="302" spans="1:9" ht="18" customHeight="1" x14ac:dyDescent="0.25">
      <c r="A302" s="4"/>
      <c r="B302" s="11"/>
      <c r="C302" s="9"/>
      <c r="D302" s="9"/>
      <c r="E302" s="9"/>
      <c r="F302" s="29"/>
      <c r="G302" s="35" t="str">
        <f>IF($D302="","",IFERROR(INDEX(Innstillinger!$H$5:$H$50, MATCH($D302, Innstillinger!$F$5:$F$50, 0)),0))</f>
        <v/>
      </c>
      <c r="H302" s="35" t="str">
        <f t="shared" si="4"/>
        <v/>
      </c>
      <c r="I302" s="9"/>
    </row>
    <row r="303" spans="1:9" ht="18" customHeight="1" x14ac:dyDescent="0.25">
      <c r="A303" s="4"/>
      <c r="B303" s="11"/>
      <c r="C303" s="9"/>
      <c r="D303" s="9"/>
      <c r="E303" s="9"/>
      <c r="F303" s="29"/>
      <c r="G303" s="35" t="str">
        <f>IF($D303="","",IFERROR(INDEX(Innstillinger!$H$5:$H$50, MATCH($D303, Innstillinger!$F$5:$F$50, 0)),0))</f>
        <v/>
      </c>
      <c r="H303" s="35" t="str">
        <f t="shared" si="4"/>
        <v/>
      </c>
      <c r="I303" s="9"/>
    </row>
    <row r="304" spans="1:9" ht="18" customHeight="1" x14ac:dyDescent="0.25">
      <c r="A304" s="4"/>
      <c r="B304" s="11"/>
      <c r="C304" s="9"/>
      <c r="D304" s="9"/>
      <c r="E304" s="9"/>
      <c r="F304" s="29"/>
      <c r="G304" s="35" t="str">
        <f>IF($D304="","",IFERROR(INDEX(Innstillinger!$H$5:$H$50, MATCH($D304, Innstillinger!$F$5:$F$50, 0)),0))</f>
        <v/>
      </c>
      <c r="H304" s="35" t="str">
        <f t="shared" si="4"/>
        <v/>
      </c>
      <c r="I304" s="9"/>
    </row>
    <row r="305" spans="1:9" ht="18" customHeight="1" x14ac:dyDescent="0.25">
      <c r="A305" s="4"/>
      <c r="B305" s="11"/>
      <c r="C305" s="9"/>
      <c r="D305" s="9"/>
      <c r="E305" s="9"/>
      <c r="F305" s="29"/>
      <c r="G305" s="35" t="str">
        <f>IF($D305="","",IFERROR(INDEX(Innstillinger!$H$5:$H$50, MATCH($D305, Innstillinger!$F$5:$F$50, 0)),0))</f>
        <v/>
      </c>
      <c r="H305" s="35" t="str">
        <f t="shared" si="4"/>
        <v/>
      </c>
      <c r="I305" s="9"/>
    </row>
    <row r="306" spans="1:9" ht="18" customHeight="1" x14ac:dyDescent="0.25">
      <c r="A306" s="4"/>
      <c r="B306" s="11"/>
      <c r="C306" s="9"/>
      <c r="D306" s="9"/>
      <c r="E306" s="9"/>
      <c r="F306" s="29"/>
      <c r="G306" s="35" t="str">
        <f>IF($D306="","",IFERROR(INDEX(Innstillinger!$H$5:$H$50, MATCH($D306, Innstillinger!$F$5:$F$50, 0)),0))</f>
        <v/>
      </c>
      <c r="H306" s="35" t="str">
        <f t="shared" si="4"/>
        <v/>
      </c>
      <c r="I306" s="9"/>
    </row>
    <row r="307" spans="1:9" ht="18" customHeight="1" x14ac:dyDescent="0.25">
      <c r="A307" s="4"/>
      <c r="B307" s="11"/>
      <c r="C307" s="9"/>
      <c r="D307" s="9"/>
      <c r="E307" s="9"/>
      <c r="F307" s="29"/>
      <c r="G307" s="35" t="str">
        <f>IF($D307="","",IFERROR(INDEX(Innstillinger!$H$5:$H$50, MATCH($D307, Innstillinger!$F$5:$F$50, 0)),0))</f>
        <v/>
      </c>
      <c r="H307" s="35" t="str">
        <f t="shared" si="4"/>
        <v/>
      </c>
      <c r="I307" s="9"/>
    </row>
    <row r="308" spans="1:9" ht="18" customHeight="1" x14ac:dyDescent="0.25">
      <c r="A308" s="4"/>
      <c r="B308" s="11"/>
      <c r="C308" s="9"/>
      <c r="D308" s="9"/>
      <c r="E308" s="9"/>
      <c r="F308" s="29"/>
      <c r="G308" s="35" t="str">
        <f>IF($D308="","",IFERROR(INDEX(Innstillinger!$H$5:$H$50, MATCH($D308, Innstillinger!$F$5:$F$50, 0)),0))</f>
        <v/>
      </c>
      <c r="H308" s="35" t="str">
        <f t="shared" si="4"/>
        <v/>
      </c>
      <c r="I308" s="9"/>
    </row>
    <row r="309" spans="1:9" ht="18" customHeight="1" x14ac:dyDescent="0.25">
      <c r="A309" s="4"/>
      <c r="B309" s="11"/>
      <c r="C309" s="9"/>
      <c r="D309" s="9"/>
      <c r="E309" s="9"/>
      <c r="F309" s="29"/>
      <c r="G309" s="35" t="str">
        <f>IF($D309="","",IFERROR(INDEX(Innstillinger!$H$5:$H$50, MATCH($D309, Innstillinger!$F$5:$F$50, 0)),0))</f>
        <v/>
      </c>
      <c r="H309" s="35" t="str">
        <f t="shared" si="4"/>
        <v/>
      </c>
      <c r="I309" s="9"/>
    </row>
    <row r="310" spans="1:9" ht="18" customHeight="1" x14ac:dyDescent="0.25">
      <c r="A310" s="4"/>
      <c r="B310" s="11"/>
      <c r="C310" s="9"/>
      <c r="D310" s="9"/>
      <c r="E310" s="9"/>
      <c r="F310" s="29"/>
      <c r="G310" s="35" t="str">
        <f>IF($D310="","",IFERROR(INDEX(Innstillinger!$H$5:$H$50, MATCH($D310, Innstillinger!$F$5:$F$50, 0)),0))</f>
        <v/>
      </c>
      <c r="H310" s="35" t="str">
        <f t="shared" si="4"/>
        <v/>
      </c>
      <c r="I310" s="9"/>
    </row>
    <row r="311" spans="1:9" ht="18" customHeight="1" x14ac:dyDescent="0.25">
      <c r="A311" s="4"/>
      <c r="B311" s="11"/>
      <c r="C311" s="9"/>
      <c r="D311" s="9"/>
      <c r="E311" s="9"/>
      <c r="F311" s="29"/>
      <c r="G311" s="35" t="str">
        <f>IF($D311="","",IFERROR(INDEX(Innstillinger!$H$5:$H$50, MATCH($D311, Innstillinger!$F$5:$F$50, 0)),0))</f>
        <v/>
      </c>
      <c r="H311" s="35" t="str">
        <f t="shared" si="4"/>
        <v/>
      </c>
      <c r="I311" s="9"/>
    </row>
    <row r="312" spans="1:9" ht="18" customHeight="1" x14ac:dyDescent="0.25">
      <c r="A312" s="4"/>
      <c r="B312" s="11"/>
      <c r="C312" s="9"/>
      <c r="D312" s="9"/>
      <c r="E312" s="9"/>
      <c r="F312" s="29"/>
      <c r="G312" s="35" t="str">
        <f>IF($D312="","",IFERROR(INDEX(Innstillinger!$H$5:$H$50, MATCH($D312, Innstillinger!$F$5:$F$50, 0)),0))</f>
        <v/>
      </c>
      <c r="H312" s="35" t="str">
        <f t="shared" si="4"/>
        <v/>
      </c>
      <c r="I312" s="9"/>
    </row>
    <row r="313" spans="1:9" ht="18" customHeight="1" x14ac:dyDescent="0.25">
      <c r="A313" s="4"/>
      <c r="B313" s="11"/>
      <c r="C313" s="9"/>
      <c r="D313" s="9"/>
      <c r="E313" s="9"/>
      <c r="F313" s="29"/>
      <c r="G313" s="35" t="str">
        <f>IF($D313="","",IFERROR(INDEX(Innstillinger!$H$5:$H$50, MATCH($D313, Innstillinger!$F$5:$F$50, 0)),0))</f>
        <v/>
      </c>
      <c r="H313" s="35" t="str">
        <f t="shared" si="4"/>
        <v/>
      </c>
      <c r="I313" s="9"/>
    </row>
    <row r="314" spans="1:9" ht="18" customHeight="1" x14ac:dyDescent="0.25">
      <c r="A314" s="4"/>
      <c r="B314" s="11"/>
      <c r="C314" s="9"/>
      <c r="D314" s="9"/>
      <c r="E314" s="9"/>
      <c r="F314" s="29"/>
      <c r="G314" s="35" t="str">
        <f>IF($D314="","",IFERROR(INDEX(Innstillinger!$H$5:$H$50, MATCH($D314, Innstillinger!$F$5:$F$50, 0)),0))</f>
        <v/>
      </c>
      <c r="H314" s="35" t="str">
        <f t="shared" si="4"/>
        <v/>
      </c>
      <c r="I314" s="9"/>
    </row>
    <row r="315" spans="1:9" ht="18" customHeight="1" x14ac:dyDescent="0.25">
      <c r="A315" s="4"/>
      <c r="B315" s="11"/>
      <c r="C315" s="9"/>
      <c r="D315" s="9"/>
      <c r="E315" s="9"/>
      <c r="F315" s="29"/>
      <c r="G315" s="35" t="str">
        <f>IF($D315="","",IFERROR(INDEX(Innstillinger!$H$5:$H$50, MATCH($D315, Innstillinger!$F$5:$F$50, 0)),0))</f>
        <v/>
      </c>
      <c r="H315" s="35" t="str">
        <f t="shared" si="4"/>
        <v/>
      </c>
      <c r="I315" s="9"/>
    </row>
    <row r="316" spans="1:9" ht="18" customHeight="1" x14ac:dyDescent="0.25">
      <c r="A316" s="4"/>
      <c r="B316" s="11"/>
      <c r="C316" s="9"/>
      <c r="D316" s="9"/>
      <c r="E316" s="9"/>
      <c r="F316" s="29"/>
      <c r="G316" s="35" t="str">
        <f>IF($D316="","",IFERROR(INDEX(Innstillinger!$H$5:$H$50, MATCH($D316, Innstillinger!$F$5:$F$50, 0)),0))</f>
        <v/>
      </c>
      <c r="H316" s="35" t="str">
        <f t="shared" si="4"/>
        <v/>
      </c>
      <c r="I316" s="9"/>
    </row>
    <row r="317" spans="1:9" ht="18" customHeight="1" x14ac:dyDescent="0.25">
      <c r="A317" s="4"/>
      <c r="B317" s="11"/>
      <c r="C317" s="9"/>
      <c r="D317" s="9"/>
      <c r="E317" s="9"/>
      <c r="F317" s="29"/>
      <c r="G317" s="35" t="str">
        <f>IF($D317="","",IFERROR(INDEX(Innstillinger!$H$5:$H$50, MATCH($D317, Innstillinger!$F$5:$F$50, 0)),0))</f>
        <v/>
      </c>
      <c r="H317" s="35" t="str">
        <f t="shared" si="4"/>
        <v/>
      </c>
      <c r="I317" s="9"/>
    </row>
    <row r="318" spans="1:9" ht="18" customHeight="1" x14ac:dyDescent="0.25">
      <c r="A318" s="4"/>
      <c r="B318" s="11"/>
      <c r="C318" s="9"/>
      <c r="D318" s="9"/>
      <c r="E318" s="9"/>
      <c r="F318" s="29"/>
      <c r="G318" s="35" t="str">
        <f>IF($D318="","",IFERROR(INDEX(Innstillinger!$H$5:$H$50, MATCH($D318, Innstillinger!$F$5:$F$50, 0)),0))</f>
        <v/>
      </c>
      <c r="H318" s="35" t="str">
        <f t="shared" si="4"/>
        <v/>
      </c>
      <c r="I318" s="9"/>
    </row>
    <row r="319" spans="1:9" ht="18" customHeight="1" x14ac:dyDescent="0.25">
      <c r="A319" s="4"/>
      <c r="B319" s="11"/>
      <c r="C319" s="9"/>
      <c r="D319" s="9"/>
      <c r="E319" s="9"/>
      <c r="F319" s="29"/>
      <c r="G319" s="35" t="str">
        <f>IF($D319="","",IFERROR(INDEX(Innstillinger!$H$5:$H$50, MATCH($D319, Innstillinger!$F$5:$F$50, 0)),0))</f>
        <v/>
      </c>
      <c r="H319" s="35" t="str">
        <f t="shared" si="4"/>
        <v/>
      </c>
      <c r="I319" s="9"/>
    </row>
    <row r="320" spans="1:9" ht="18" customHeight="1" x14ac:dyDescent="0.25">
      <c r="A320" s="4"/>
      <c r="B320" s="11"/>
      <c r="C320" s="9"/>
      <c r="D320" s="9"/>
      <c r="E320" s="9"/>
      <c r="F320" s="29"/>
      <c r="G320" s="35" t="str">
        <f>IF($D320="","",IFERROR(INDEX(Innstillinger!$H$5:$H$50, MATCH($D320, Innstillinger!$F$5:$F$50, 0)),0))</f>
        <v/>
      </c>
      <c r="H320" s="35" t="str">
        <f t="shared" si="4"/>
        <v/>
      </c>
      <c r="I320" s="9"/>
    </row>
    <row r="321" spans="1:9" ht="18" customHeight="1" x14ac:dyDescent="0.25">
      <c r="A321" s="4"/>
      <c r="B321" s="11"/>
      <c r="C321" s="9"/>
      <c r="D321" s="9"/>
      <c r="E321" s="9"/>
      <c r="F321" s="29"/>
      <c r="G321" s="35" t="str">
        <f>IF($D321="","",IFERROR(INDEX(Innstillinger!$H$5:$H$50, MATCH($D321, Innstillinger!$F$5:$F$50, 0)),0))</f>
        <v/>
      </c>
      <c r="H321" s="35" t="str">
        <f t="shared" si="4"/>
        <v/>
      </c>
      <c r="I321" s="9"/>
    </row>
    <row r="322" spans="1:9" ht="18" customHeight="1" x14ac:dyDescent="0.25">
      <c r="A322" s="4"/>
      <c r="B322" s="11"/>
      <c r="C322" s="9"/>
      <c r="D322" s="9"/>
      <c r="E322" s="9"/>
      <c r="F322" s="29"/>
      <c r="G322" s="35" t="str">
        <f>IF($D322="","",IFERROR(INDEX(Innstillinger!$H$5:$H$50, MATCH($D322, Innstillinger!$F$5:$F$50, 0)),0))</f>
        <v/>
      </c>
      <c r="H322" s="35" t="str">
        <f t="shared" si="4"/>
        <v/>
      </c>
      <c r="I322" s="9"/>
    </row>
    <row r="323" spans="1:9" ht="18" customHeight="1" x14ac:dyDescent="0.25">
      <c r="A323" s="4"/>
      <c r="B323" s="11"/>
      <c r="C323" s="9"/>
      <c r="D323" s="9"/>
      <c r="E323" s="9"/>
      <c r="F323" s="29"/>
      <c r="G323" s="35" t="str">
        <f>IF($D323="","",IFERROR(INDEX(Innstillinger!$H$5:$H$50, MATCH($D323, Innstillinger!$F$5:$F$50, 0)),0))</f>
        <v/>
      </c>
      <c r="H323" s="35" t="str">
        <f t="shared" ref="H323:H386" si="5">IF($F323="","",$F323*$G323)</f>
        <v/>
      </c>
      <c r="I323" s="9"/>
    </row>
    <row r="324" spans="1:9" ht="18" customHeight="1" x14ac:dyDescent="0.25">
      <c r="A324" s="4"/>
      <c r="B324" s="11"/>
      <c r="C324" s="9"/>
      <c r="D324" s="9"/>
      <c r="E324" s="9"/>
      <c r="F324" s="29"/>
      <c r="G324" s="35" t="str">
        <f>IF($D324="","",IFERROR(INDEX(Innstillinger!$H$5:$H$50, MATCH($D324, Innstillinger!$F$5:$F$50, 0)),0))</f>
        <v/>
      </c>
      <c r="H324" s="35" t="str">
        <f t="shared" si="5"/>
        <v/>
      </c>
      <c r="I324" s="9"/>
    </row>
    <row r="325" spans="1:9" ht="18" customHeight="1" x14ac:dyDescent="0.25">
      <c r="A325" s="4"/>
      <c r="B325" s="11"/>
      <c r="C325" s="9"/>
      <c r="D325" s="9"/>
      <c r="E325" s="9"/>
      <c r="F325" s="29"/>
      <c r="G325" s="35" t="str">
        <f>IF($D325="","",IFERROR(INDEX(Innstillinger!$H$5:$H$50, MATCH($D325, Innstillinger!$F$5:$F$50, 0)),0))</f>
        <v/>
      </c>
      <c r="H325" s="35" t="str">
        <f t="shared" si="5"/>
        <v/>
      </c>
      <c r="I325" s="9"/>
    </row>
    <row r="326" spans="1:9" ht="18" customHeight="1" x14ac:dyDescent="0.25">
      <c r="A326" s="4"/>
      <c r="B326" s="11"/>
      <c r="C326" s="9"/>
      <c r="D326" s="9"/>
      <c r="E326" s="9"/>
      <c r="F326" s="29"/>
      <c r="G326" s="35" t="str">
        <f>IF($D326="","",IFERROR(INDEX(Innstillinger!$H$5:$H$50, MATCH($D326, Innstillinger!$F$5:$F$50, 0)),0))</f>
        <v/>
      </c>
      <c r="H326" s="35" t="str">
        <f t="shared" si="5"/>
        <v/>
      </c>
      <c r="I326" s="9"/>
    </row>
    <row r="327" spans="1:9" ht="18" customHeight="1" x14ac:dyDescent="0.25">
      <c r="A327" s="4"/>
      <c r="B327" s="11"/>
      <c r="C327" s="9"/>
      <c r="D327" s="9"/>
      <c r="E327" s="9"/>
      <c r="F327" s="29"/>
      <c r="G327" s="35" t="str">
        <f>IF($D327="","",IFERROR(INDEX(Innstillinger!$H$5:$H$50, MATCH($D327, Innstillinger!$F$5:$F$50, 0)),0))</f>
        <v/>
      </c>
      <c r="H327" s="35" t="str">
        <f t="shared" si="5"/>
        <v/>
      </c>
      <c r="I327" s="9"/>
    </row>
    <row r="328" spans="1:9" ht="18" customHeight="1" x14ac:dyDescent="0.25">
      <c r="A328" s="4"/>
      <c r="B328" s="11"/>
      <c r="C328" s="9"/>
      <c r="D328" s="9"/>
      <c r="E328" s="9"/>
      <c r="F328" s="29"/>
      <c r="G328" s="35" t="str">
        <f>IF($D328="","",IFERROR(INDEX(Innstillinger!$H$5:$H$50, MATCH($D328, Innstillinger!$F$5:$F$50, 0)),0))</f>
        <v/>
      </c>
      <c r="H328" s="35" t="str">
        <f t="shared" si="5"/>
        <v/>
      </c>
      <c r="I328" s="9"/>
    </row>
    <row r="329" spans="1:9" ht="18" customHeight="1" x14ac:dyDescent="0.25">
      <c r="A329" s="4"/>
      <c r="B329" s="11"/>
      <c r="C329" s="9"/>
      <c r="D329" s="9"/>
      <c r="E329" s="9"/>
      <c r="F329" s="29"/>
      <c r="G329" s="35" t="str">
        <f>IF($D329="","",IFERROR(INDEX(Innstillinger!$H$5:$H$50, MATCH($D329, Innstillinger!$F$5:$F$50, 0)),0))</f>
        <v/>
      </c>
      <c r="H329" s="35" t="str">
        <f t="shared" si="5"/>
        <v/>
      </c>
      <c r="I329" s="9"/>
    </row>
    <row r="330" spans="1:9" ht="18" customHeight="1" x14ac:dyDescent="0.25">
      <c r="A330" s="4"/>
      <c r="B330" s="11"/>
      <c r="C330" s="9"/>
      <c r="D330" s="9"/>
      <c r="E330" s="9"/>
      <c r="F330" s="29"/>
      <c r="G330" s="35" t="str">
        <f>IF($D330="","",IFERROR(INDEX(Innstillinger!$H$5:$H$50, MATCH($D330, Innstillinger!$F$5:$F$50, 0)),0))</f>
        <v/>
      </c>
      <c r="H330" s="35" t="str">
        <f t="shared" si="5"/>
        <v/>
      </c>
      <c r="I330" s="9"/>
    </row>
    <row r="331" spans="1:9" ht="18" customHeight="1" x14ac:dyDescent="0.25">
      <c r="A331" s="4"/>
      <c r="B331" s="11"/>
      <c r="C331" s="9"/>
      <c r="D331" s="9"/>
      <c r="E331" s="9"/>
      <c r="F331" s="29"/>
      <c r="G331" s="35" t="str">
        <f>IF($D331="","",IFERROR(INDEX(Innstillinger!$H$5:$H$50, MATCH($D331, Innstillinger!$F$5:$F$50, 0)),0))</f>
        <v/>
      </c>
      <c r="H331" s="35" t="str">
        <f t="shared" si="5"/>
        <v/>
      </c>
      <c r="I331" s="9"/>
    </row>
    <row r="332" spans="1:9" ht="18" customHeight="1" x14ac:dyDescent="0.25">
      <c r="A332" s="4"/>
      <c r="B332" s="11"/>
      <c r="C332" s="9"/>
      <c r="D332" s="9"/>
      <c r="E332" s="9"/>
      <c r="F332" s="29"/>
      <c r="G332" s="35" t="str">
        <f>IF($D332="","",IFERROR(INDEX(Innstillinger!$H$5:$H$50, MATCH($D332, Innstillinger!$F$5:$F$50, 0)),0))</f>
        <v/>
      </c>
      <c r="H332" s="35" t="str">
        <f t="shared" si="5"/>
        <v/>
      </c>
      <c r="I332" s="9"/>
    </row>
    <row r="333" spans="1:9" ht="18" customHeight="1" x14ac:dyDescent="0.25">
      <c r="A333" s="4"/>
      <c r="B333" s="11"/>
      <c r="C333" s="9"/>
      <c r="D333" s="9"/>
      <c r="E333" s="9"/>
      <c r="F333" s="29"/>
      <c r="G333" s="35" t="str">
        <f>IF($D333="","",IFERROR(INDEX(Innstillinger!$H$5:$H$50, MATCH($D333, Innstillinger!$F$5:$F$50, 0)),0))</f>
        <v/>
      </c>
      <c r="H333" s="35" t="str">
        <f t="shared" si="5"/>
        <v/>
      </c>
      <c r="I333" s="9"/>
    </row>
    <row r="334" spans="1:9" ht="18" customHeight="1" x14ac:dyDescent="0.25">
      <c r="A334" s="4"/>
      <c r="B334" s="11"/>
      <c r="C334" s="9"/>
      <c r="D334" s="9"/>
      <c r="E334" s="9"/>
      <c r="F334" s="29"/>
      <c r="G334" s="35" t="str">
        <f>IF($D334="","",IFERROR(INDEX(Innstillinger!$H$5:$H$50, MATCH($D334, Innstillinger!$F$5:$F$50, 0)),0))</f>
        <v/>
      </c>
      <c r="H334" s="35" t="str">
        <f t="shared" si="5"/>
        <v/>
      </c>
      <c r="I334" s="9"/>
    </row>
    <row r="335" spans="1:9" ht="18" customHeight="1" x14ac:dyDescent="0.25">
      <c r="A335" s="4"/>
      <c r="B335" s="11"/>
      <c r="C335" s="9"/>
      <c r="D335" s="9"/>
      <c r="E335" s="9"/>
      <c r="F335" s="29"/>
      <c r="G335" s="35" t="str">
        <f>IF($D335="","",IFERROR(INDEX(Innstillinger!$H$5:$H$50, MATCH($D335, Innstillinger!$F$5:$F$50, 0)),0))</f>
        <v/>
      </c>
      <c r="H335" s="35" t="str">
        <f t="shared" si="5"/>
        <v/>
      </c>
      <c r="I335" s="9"/>
    </row>
    <row r="336" spans="1:9" ht="18" customHeight="1" x14ac:dyDescent="0.25">
      <c r="A336" s="4"/>
      <c r="B336" s="11"/>
      <c r="C336" s="9"/>
      <c r="D336" s="9"/>
      <c r="E336" s="9"/>
      <c r="F336" s="29"/>
      <c r="G336" s="35" t="str">
        <f>IF($D336="","",IFERROR(INDEX(Innstillinger!$H$5:$H$50, MATCH($D336, Innstillinger!$F$5:$F$50, 0)),0))</f>
        <v/>
      </c>
      <c r="H336" s="35" t="str">
        <f t="shared" si="5"/>
        <v/>
      </c>
      <c r="I336" s="9"/>
    </row>
    <row r="337" spans="1:9" ht="18" customHeight="1" x14ac:dyDescent="0.25">
      <c r="A337" s="4"/>
      <c r="B337" s="11"/>
      <c r="C337" s="9"/>
      <c r="D337" s="9"/>
      <c r="E337" s="9"/>
      <c r="F337" s="29"/>
      <c r="G337" s="35" t="str">
        <f>IF($D337="","",IFERROR(INDEX(Innstillinger!$H$5:$H$50, MATCH($D337, Innstillinger!$F$5:$F$50, 0)),0))</f>
        <v/>
      </c>
      <c r="H337" s="35" t="str">
        <f t="shared" si="5"/>
        <v/>
      </c>
      <c r="I337" s="9"/>
    </row>
    <row r="338" spans="1:9" ht="18" customHeight="1" x14ac:dyDescent="0.25">
      <c r="A338" s="4"/>
      <c r="B338" s="11"/>
      <c r="C338" s="9"/>
      <c r="D338" s="9"/>
      <c r="E338" s="9"/>
      <c r="F338" s="29"/>
      <c r="G338" s="35" t="str">
        <f>IF($D338="","",IFERROR(INDEX(Innstillinger!$H$5:$H$50, MATCH($D338, Innstillinger!$F$5:$F$50, 0)),0))</f>
        <v/>
      </c>
      <c r="H338" s="35" t="str">
        <f t="shared" si="5"/>
        <v/>
      </c>
      <c r="I338" s="9"/>
    </row>
    <row r="339" spans="1:9" ht="18" customHeight="1" x14ac:dyDescent="0.25">
      <c r="A339" s="4"/>
      <c r="B339" s="11"/>
      <c r="C339" s="9"/>
      <c r="D339" s="9"/>
      <c r="E339" s="9"/>
      <c r="F339" s="29"/>
      <c r="G339" s="35" t="str">
        <f>IF($D339="","",IFERROR(INDEX(Innstillinger!$H$5:$H$50, MATCH($D339, Innstillinger!$F$5:$F$50, 0)),0))</f>
        <v/>
      </c>
      <c r="H339" s="35" t="str">
        <f t="shared" si="5"/>
        <v/>
      </c>
      <c r="I339" s="9"/>
    </row>
    <row r="340" spans="1:9" ht="18" customHeight="1" x14ac:dyDescent="0.25">
      <c r="A340" s="4"/>
      <c r="B340" s="11"/>
      <c r="C340" s="9"/>
      <c r="D340" s="9"/>
      <c r="E340" s="9"/>
      <c r="F340" s="29"/>
      <c r="G340" s="35" t="str">
        <f>IF($D340="","",IFERROR(INDEX(Innstillinger!$H$5:$H$50, MATCH($D340, Innstillinger!$F$5:$F$50, 0)),0))</f>
        <v/>
      </c>
      <c r="H340" s="35" t="str">
        <f t="shared" si="5"/>
        <v/>
      </c>
      <c r="I340" s="9"/>
    </row>
    <row r="341" spans="1:9" ht="18" customHeight="1" x14ac:dyDescent="0.25">
      <c r="A341" s="4"/>
      <c r="B341" s="11"/>
      <c r="C341" s="9"/>
      <c r="D341" s="9"/>
      <c r="E341" s="9"/>
      <c r="F341" s="29"/>
      <c r="G341" s="35" t="str">
        <f>IF($D341="","",IFERROR(INDEX(Innstillinger!$H$5:$H$50, MATCH($D341, Innstillinger!$F$5:$F$50, 0)),0))</f>
        <v/>
      </c>
      <c r="H341" s="35" t="str">
        <f t="shared" si="5"/>
        <v/>
      </c>
      <c r="I341" s="9"/>
    </row>
    <row r="342" spans="1:9" ht="18" customHeight="1" x14ac:dyDescent="0.25">
      <c r="A342" s="4"/>
      <c r="B342" s="11"/>
      <c r="C342" s="9"/>
      <c r="D342" s="9"/>
      <c r="E342" s="9"/>
      <c r="F342" s="29"/>
      <c r="G342" s="35" t="str">
        <f>IF($D342="","",IFERROR(INDEX(Innstillinger!$H$5:$H$50, MATCH($D342, Innstillinger!$F$5:$F$50, 0)),0))</f>
        <v/>
      </c>
      <c r="H342" s="35" t="str">
        <f t="shared" si="5"/>
        <v/>
      </c>
      <c r="I342" s="9"/>
    </row>
    <row r="343" spans="1:9" ht="18" customHeight="1" x14ac:dyDescent="0.25">
      <c r="A343" s="4"/>
      <c r="B343" s="11"/>
      <c r="C343" s="9"/>
      <c r="D343" s="9"/>
      <c r="E343" s="9"/>
      <c r="F343" s="29"/>
      <c r="G343" s="35" t="str">
        <f>IF($D343="","",IFERROR(INDEX(Innstillinger!$H$5:$H$50, MATCH($D343, Innstillinger!$F$5:$F$50, 0)),0))</f>
        <v/>
      </c>
      <c r="H343" s="35" t="str">
        <f t="shared" si="5"/>
        <v/>
      </c>
      <c r="I343" s="9"/>
    </row>
    <row r="344" spans="1:9" ht="18" customHeight="1" x14ac:dyDescent="0.25">
      <c r="A344" s="4"/>
      <c r="B344" s="11"/>
      <c r="C344" s="9"/>
      <c r="D344" s="9"/>
      <c r="E344" s="9"/>
      <c r="F344" s="29"/>
      <c r="G344" s="35" t="str">
        <f>IF($D344="","",IFERROR(INDEX(Innstillinger!$H$5:$H$50, MATCH($D344, Innstillinger!$F$5:$F$50, 0)),0))</f>
        <v/>
      </c>
      <c r="H344" s="35" t="str">
        <f t="shared" si="5"/>
        <v/>
      </c>
      <c r="I344" s="9"/>
    </row>
    <row r="345" spans="1:9" ht="18" customHeight="1" x14ac:dyDescent="0.25">
      <c r="A345" s="4"/>
      <c r="B345" s="11"/>
      <c r="C345" s="9"/>
      <c r="D345" s="9"/>
      <c r="E345" s="9"/>
      <c r="F345" s="29"/>
      <c r="G345" s="35" t="str">
        <f>IF($D345="","",IFERROR(INDEX(Innstillinger!$H$5:$H$50, MATCH($D345, Innstillinger!$F$5:$F$50, 0)),0))</f>
        <v/>
      </c>
      <c r="H345" s="35" t="str">
        <f t="shared" si="5"/>
        <v/>
      </c>
      <c r="I345" s="9"/>
    </row>
    <row r="346" spans="1:9" ht="18" customHeight="1" x14ac:dyDescent="0.25">
      <c r="A346" s="4"/>
      <c r="B346" s="11"/>
      <c r="C346" s="9"/>
      <c r="D346" s="9"/>
      <c r="E346" s="9"/>
      <c r="F346" s="29"/>
      <c r="G346" s="35" t="str">
        <f>IF($D346="","",IFERROR(INDEX(Innstillinger!$H$5:$H$50, MATCH($D346, Innstillinger!$F$5:$F$50, 0)),0))</f>
        <v/>
      </c>
      <c r="H346" s="35" t="str">
        <f t="shared" si="5"/>
        <v/>
      </c>
      <c r="I346" s="9"/>
    </row>
    <row r="347" spans="1:9" ht="18" customHeight="1" x14ac:dyDescent="0.25">
      <c r="A347" s="4"/>
      <c r="B347" s="11"/>
      <c r="C347" s="9"/>
      <c r="D347" s="9"/>
      <c r="E347" s="9"/>
      <c r="F347" s="29"/>
      <c r="G347" s="35" t="str">
        <f>IF($D347="","",IFERROR(INDEX(Innstillinger!$H$5:$H$50, MATCH($D347, Innstillinger!$F$5:$F$50, 0)),0))</f>
        <v/>
      </c>
      <c r="H347" s="35" t="str">
        <f t="shared" si="5"/>
        <v/>
      </c>
      <c r="I347" s="9"/>
    </row>
    <row r="348" spans="1:9" ht="18" customHeight="1" x14ac:dyDescent="0.25">
      <c r="A348" s="4"/>
      <c r="B348" s="11"/>
      <c r="C348" s="9"/>
      <c r="D348" s="9"/>
      <c r="E348" s="9"/>
      <c r="F348" s="29"/>
      <c r="G348" s="35" t="str">
        <f>IF($D348="","",IFERROR(INDEX(Innstillinger!$H$5:$H$50, MATCH($D348, Innstillinger!$F$5:$F$50, 0)),0))</f>
        <v/>
      </c>
      <c r="H348" s="35" t="str">
        <f t="shared" si="5"/>
        <v/>
      </c>
      <c r="I348" s="9"/>
    </row>
    <row r="349" spans="1:9" ht="18" customHeight="1" x14ac:dyDescent="0.25">
      <c r="A349" s="4"/>
      <c r="B349" s="11"/>
      <c r="C349" s="9"/>
      <c r="D349" s="9"/>
      <c r="E349" s="9"/>
      <c r="F349" s="29"/>
      <c r="G349" s="35" t="str">
        <f>IF($D349="","",IFERROR(INDEX(Innstillinger!$H$5:$H$50, MATCH($D349, Innstillinger!$F$5:$F$50, 0)),0))</f>
        <v/>
      </c>
      <c r="H349" s="35" t="str">
        <f t="shared" si="5"/>
        <v/>
      </c>
      <c r="I349" s="9"/>
    </row>
    <row r="350" spans="1:9" ht="18" customHeight="1" x14ac:dyDescent="0.25">
      <c r="A350" s="4"/>
      <c r="B350" s="11"/>
      <c r="C350" s="9"/>
      <c r="D350" s="9"/>
      <c r="E350" s="9"/>
      <c r="F350" s="29"/>
      <c r="G350" s="35" t="str">
        <f>IF($D350="","",IFERROR(INDEX(Innstillinger!$H$5:$H$50, MATCH($D350, Innstillinger!$F$5:$F$50, 0)),0))</f>
        <v/>
      </c>
      <c r="H350" s="35" t="str">
        <f t="shared" si="5"/>
        <v/>
      </c>
      <c r="I350" s="9"/>
    </row>
    <row r="351" spans="1:9" ht="18" customHeight="1" x14ac:dyDescent="0.25">
      <c r="A351" s="4"/>
      <c r="B351" s="11"/>
      <c r="C351" s="9"/>
      <c r="D351" s="9"/>
      <c r="E351" s="9"/>
      <c r="F351" s="29"/>
      <c r="G351" s="35" t="str">
        <f>IF($D351="","",IFERROR(INDEX(Innstillinger!$H$5:$H$50, MATCH($D351, Innstillinger!$F$5:$F$50, 0)),0))</f>
        <v/>
      </c>
      <c r="H351" s="35" t="str">
        <f t="shared" si="5"/>
        <v/>
      </c>
      <c r="I351" s="9"/>
    </row>
    <row r="352" spans="1:9" ht="18" customHeight="1" x14ac:dyDescent="0.25">
      <c r="A352" s="4"/>
      <c r="B352" s="11"/>
      <c r="C352" s="9"/>
      <c r="D352" s="9"/>
      <c r="E352" s="9"/>
      <c r="F352" s="29"/>
      <c r="G352" s="35" t="str">
        <f>IF($D352="","",IFERROR(INDEX(Innstillinger!$H$5:$H$50, MATCH($D352, Innstillinger!$F$5:$F$50, 0)),0))</f>
        <v/>
      </c>
      <c r="H352" s="35" t="str">
        <f t="shared" si="5"/>
        <v/>
      </c>
      <c r="I352" s="9"/>
    </row>
    <row r="353" spans="1:9" ht="18" customHeight="1" x14ac:dyDescent="0.25">
      <c r="A353" s="4"/>
      <c r="B353" s="11"/>
      <c r="C353" s="9"/>
      <c r="D353" s="9"/>
      <c r="E353" s="9"/>
      <c r="F353" s="29"/>
      <c r="G353" s="35" t="str">
        <f>IF($D353="","",IFERROR(INDEX(Innstillinger!$H$5:$H$50, MATCH($D353, Innstillinger!$F$5:$F$50, 0)),0))</f>
        <v/>
      </c>
      <c r="H353" s="35" t="str">
        <f t="shared" si="5"/>
        <v/>
      </c>
      <c r="I353" s="9"/>
    </row>
    <row r="354" spans="1:9" ht="18" customHeight="1" x14ac:dyDescent="0.25">
      <c r="A354" s="4"/>
      <c r="B354" s="11"/>
      <c r="C354" s="9"/>
      <c r="D354" s="9"/>
      <c r="E354" s="9"/>
      <c r="F354" s="29"/>
      <c r="G354" s="35" t="str">
        <f>IF($D354="","",IFERROR(INDEX(Innstillinger!$H$5:$H$50, MATCH($D354, Innstillinger!$F$5:$F$50, 0)),0))</f>
        <v/>
      </c>
      <c r="H354" s="35" t="str">
        <f t="shared" si="5"/>
        <v/>
      </c>
      <c r="I354" s="9"/>
    </row>
    <row r="355" spans="1:9" ht="18" customHeight="1" x14ac:dyDescent="0.25">
      <c r="A355" s="4"/>
      <c r="B355" s="11"/>
      <c r="C355" s="9"/>
      <c r="D355" s="9"/>
      <c r="E355" s="9"/>
      <c r="F355" s="29"/>
      <c r="G355" s="35" t="str">
        <f>IF($D355="","",IFERROR(INDEX(Innstillinger!$H$5:$H$50, MATCH($D355, Innstillinger!$F$5:$F$50, 0)),0))</f>
        <v/>
      </c>
      <c r="H355" s="35" t="str">
        <f t="shared" si="5"/>
        <v/>
      </c>
      <c r="I355" s="9"/>
    </row>
    <row r="356" spans="1:9" ht="18" customHeight="1" x14ac:dyDescent="0.25">
      <c r="A356" s="4"/>
      <c r="B356" s="11"/>
      <c r="C356" s="9"/>
      <c r="D356" s="9"/>
      <c r="E356" s="9"/>
      <c r="F356" s="29"/>
      <c r="G356" s="35" t="str">
        <f>IF($D356="","",IFERROR(INDEX(Innstillinger!$H$5:$H$50, MATCH($D356, Innstillinger!$F$5:$F$50, 0)),0))</f>
        <v/>
      </c>
      <c r="H356" s="35" t="str">
        <f t="shared" si="5"/>
        <v/>
      </c>
      <c r="I356" s="9"/>
    </row>
    <row r="357" spans="1:9" ht="18" customHeight="1" x14ac:dyDescent="0.25">
      <c r="A357" s="4"/>
      <c r="B357" s="11"/>
      <c r="C357" s="9"/>
      <c r="D357" s="9"/>
      <c r="E357" s="9"/>
      <c r="F357" s="29"/>
      <c r="G357" s="35" t="str">
        <f>IF($D357="","",IFERROR(INDEX(Innstillinger!$H$5:$H$50, MATCH($D357, Innstillinger!$F$5:$F$50, 0)),0))</f>
        <v/>
      </c>
      <c r="H357" s="35" t="str">
        <f t="shared" si="5"/>
        <v/>
      </c>
      <c r="I357" s="9"/>
    </row>
    <row r="358" spans="1:9" ht="18" customHeight="1" x14ac:dyDescent="0.25">
      <c r="A358" s="4"/>
      <c r="B358" s="11"/>
      <c r="C358" s="9"/>
      <c r="D358" s="9"/>
      <c r="E358" s="9"/>
      <c r="F358" s="29"/>
      <c r="G358" s="35" t="str">
        <f>IF($D358="","",IFERROR(INDEX(Innstillinger!$H$5:$H$50, MATCH($D358, Innstillinger!$F$5:$F$50, 0)),0))</f>
        <v/>
      </c>
      <c r="H358" s="35" t="str">
        <f t="shared" si="5"/>
        <v/>
      </c>
      <c r="I358" s="9"/>
    </row>
    <row r="359" spans="1:9" ht="18" customHeight="1" x14ac:dyDescent="0.25">
      <c r="A359" s="4"/>
      <c r="B359" s="11"/>
      <c r="C359" s="9"/>
      <c r="D359" s="9"/>
      <c r="E359" s="9"/>
      <c r="F359" s="29"/>
      <c r="G359" s="35" t="str">
        <f>IF($D359="","",IFERROR(INDEX(Innstillinger!$H$5:$H$50, MATCH($D359, Innstillinger!$F$5:$F$50, 0)),0))</f>
        <v/>
      </c>
      <c r="H359" s="35" t="str">
        <f t="shared" si="5"/>
        <v/>
      </c>
      <c r="I359" s="9"/>
    </row>
    <row r="360" spans="1:9" ht="18" customHeight="1" x14ac:dyDescent="0.25">
      <c r="A360" s="4"/>
      <c r="B360" s="11"/>
      <c r="C360" s="9"/>
      <c r="D360" s="9"/>
      <c r="E360" s="9"/>
      <c r="F360" s="29"/>
      <c r="G360" s="35" t="str">
        <f>IF($D360="","",IFERROR(INDEX(Innstillinger!$H$5:$H$50, MATCH($D360, Innstillinger!$F$5:$F$50, 0)),0))</f>
        <v/>
      </c>
      <c r="H360" s="35" t="str">
        <f t="shared" si="5"/>
        <v/>
      </c>
      <c r="I360" s="9"/>
    </row>
    <row r="361" spans="1:9" ht="18" customHeight="1" x14ac:dyDescent="0.25">
      <c r="A361" s="4"/>
      <c r="B361" s="11"/>
      <c r="C361" s="9"/>
      <c r="D361" s="9"/>
      <c r="E361" s="9"/>
      <c r="F361" s="29"/>
      <c r="G361" s="35" t="str">
        <f>IF($D361="","",IFERROR(INDEX(Innstillinger!$H$5:$H$50, MATCH($D361, Innstillinger!$F$5:$F$50, 0)),0))</f>
        <v/>
      </c>
      <c r="H361" s="35" t="str">
        <f t="shared" si="5"/>
        <v/>
      </c>
      <c r="I361" s="9"/>
    </row>
    <row r="362" spans="1:9" ht="18" customHeight="1" x14ac:dyDescent="0.25">
      <c r="A362" s="4"/>
      <c r="B362" s="11"/>
      <c r="C362" s="9"/>
      <c r="D362" s="9"/>
      <c r="E362" s="9"/>
      <c r="F362" s="29"/>
      <c r="G362" s="35" t="str">
        <f>IF($D362="","",IFERROR(INDEX(Innstillinger!$H$5:$H$50, MATCH($D362, Innstillinger!$F$5:$F$50, 0)),0))</f>
        <v/>
      </c>
      <c r="H362" s="35" t="str">
        <f t="shared" si="5"/>
        <v/>
      </c>
      <c r="I362" s="9"/>
    </row>
    <row r="363" spans="1:9" ht="18" customHeight="1" x14ac:dyDescent="0.25">
      <c r="A363" s="4"/>
      <c r="B363" s="11"/>
      <c r="C363" s="9"/>
      <c r="D363" s="9"/>
      <c r="E363" s="9"/>
      <c r="F363" s="29"/>
      <c r="G363" s="35" t="str">
        <f>IF($D363="","",IFERROR(INDEX(Innstillinger!$H$5:$H$50, MATCH($D363, Innstillinger!$F$5:$F$50, 0)),0))</f>
        <v/>
      </c>
      <c r="H363" s="35" t="str">
        <f t="shared" si="5"/>
        <v/>
      </c>
      <c r="I363" s="9"/>
    </row>
    <row r="364" spans="1:9" ht="18" customHeight="1" x14ac:dyDescent="0.25">
      <c r="A364" s="4"/>
      <c r="B364" s="11"/>
      <c r="C364" s="9"/>
      <c r="D364" s="9"/>
      <c r="E364" s="9"/>
      <c r="F364" s="29"/>
      <c r="G364" s="35" t="str">
        <f>IF($D364="","",IFERROR(INDEX(Innstillinger!$H$5:$H$50, MATCH($D364, Innstillinger!$F$5:$F$50, 0)),0))</f>
        <v/>
      </c>
      <c r="H364" s="35" t="str">
        <f t="shared" si="5"/>
        <v/>
      </c>
      <c r="I364" s="9"/>
    </row>
    <row r="365" spans="1:9" ht="18" customHeight="1" x14ac:dyDescent="0.25">
      <c r="A365" s="4"/>
      <c r="B365" s="11"/>
      <c r="C365" s="9"/>
      <c r="D365" s="9"/>
      <c r="E365" s="9"/>
      <c r="F365" s="29"/>
      <c r="G365" s="35" t="str">
        <f>IF($D365="","",IFERROR(INDEX(Innstillinger!$H$5:$H$50, MATCH($D365, Innstillinger!$F$5:$F$50, 0)),0))</f>
        <v/>
      </c>
      <c r="H365" s="35" t="str">
        <f t="shared" si="5"/>
        <v/>
      </c>
      <c r="I365" s="9"/>
    </row>
    <row r="366" spans="1:9" ht="18" customHeight="1" x14ac:dyDescent="0.25">
      <c r="A366" s="4"/>
      <c r="B366" s="11"/>
      <c r="C366" s="9"/>
      <c r="D366" s="9"/>
      <c r="E366" s="9"/>
      <c r="F366" s="29"/>
      <c r="G366" s="35" t="str">
        <f>IF($D366="","",IFERROR(INDEX(Innstillinger!$H$5:$H$50, MATCH($D366, Innstillinger!$F$5:$F$50, 0)),0))</f>
        <v/>
      </c>
      <c r="H366" s="35" t="str">
        <f t="shared" si="5"/>
        <v/>
      </c>
      <c r="I366" s="9"/>
    </row>
    <row r="367" spans="1:9" ht="18" customHeight="1" x14ac:dyDescent="0.25">
      <c r="A367" s="4"/>
      <c r="B367" s="11"/>
      <c r="C367" s="9"/>
      <c r="D367" s="9"/>
      <c r="E367" s="9"/>
      <c r="F367" s="29"/>
      <c r="G367" s="35" t="str">
        <f>IF($D367="","",IFERROR(INDEX(Innstillinger!$H$5:$H$50, MATCH($D367, Innstillinger!$F$5:$F$50, 0)),0))</f>
        <v/>
      </c>
      <c r="H367" s="35" t="str">
        <f t="shared" si="5"/>
        <v/>
      </c>
      <c r="I367" s="9"/>
    </row>
    <row r="368" spans="1:9" ht="18" customHeight="1" x14ac:dyDescent="0.25">
      <c r="A368" s="4"/>
      <c r="B368" s="11"/>
      <c r="C368" s="9"/>
      <c r="D368" s="9"/>
      <c r="E368" s="9"/>
      <c r="F368" s="29"/>
      <c r="G368" s="35" t="str">
        <f>IF($D368="","",IFERROR(INDEX(Innstillinger!$H$5:$H$50, MATCH($D368, Innstillinger!$F$5:$F$50, 0)),0))</f>
        <v/>
      </c>
      <c r="H368" s="35" t="str">
        <f t="shared" si="5"/>
        <v/>
      </c>
      <c r="I368" s="9"/>
    </row>
    <row r="369" spans="1:9" ht="18" customHeight="1" x14ac:dyDescent="0.25">
      <c r="A369" s="4"/>
      <c r="B369" s="11"/>
      <c r="C369" s="9"/>
      <c r="D369" s="9"/>
      <c r="E369" s="9"/>
      <c r="F369" s="29"/>
      <c r="G369" s="35" t="str">
        <f>IF($D369="","",IFERROR(INDEX(Innstillinger!$H$5:$H$50, MATCH($D369, Innstillinger!$F$5:$F$50, 0)),0))</f>
        <v/>
      </c>
      <c r="H369" s="35" t="str">
        <f t="shared" si="5"/>
        <v/>
      </c>
      <c r="I369" s="9"/>
    </row>
    <row r="370" spans="1:9" ht="18" customHeight="1" x14ac:dyDescent="0.25">
      <c r="A370" s="4"/>
      <c r="B370" s="11"/>
      <c r="C370" s="9"/>
      <c r="D370" s="9"/>
      <c r="E370" s="9"/>
      <c r="F370" s="29"/>
      <c r="G370" s="35" t="str">
        <f>IF($D370="","",IFERROR(INDEX(Innstillinger!$H$5:$H$50, MATCH($D370, Innstillinger!$F$5:$F$50, 0)),0))</f>
        <v/>
      </c>
      <c r="H370" s="35" t="str">
        <f t="shared" si="5"/>
        <v/>
      </c>
      <c r="I370" s="9"/>
    </row>
    <row r="371" spans="1:9" ht="18" customHeight="1" x14ac:dyDescent="0.25">
      <c r="A371" s="4"/>
      <c r="B371" s="11"/>
      <c r="C371" s="9"/>
      <c r="D371" s="9"/>
      <c r="E371" s="9"/>
      <c r="F371" s="29"/>
      <c r="G371" s="35" t="str">
        <f>IF($D371="","",IFERROR(INDEX(Innstillinger!$H$5:$H$50, MATCH($D371, Innstillinger!$F$5:$F$50, 0)),0))</f>
        <v/>
      </c>
      <c r="H371" s="35" t="str">
        <f t="shared" si="5"/>
        <v/>
      </c>
      <c r="I371" s="9"/>
    </row>
    <row r="372" spans="1:9" ht="18" customHeight="1" x14ac:dyDescent="0.25">
      <c r="A372" s="4"/>
      <c r="B372" s="11"/>
      <c r="C372" s="9"/>
      <c r="D372" s="9"/>
      <c r="E372" s="9"/>
      <c r="F372" s="29"/>
      <c r="G372" s="35" t="str">
        <f>IF($D372="","",IFERROR(INDEX(Innstillinger!$H$5:$H$50, MATCH($D372, Innstillinger!$F$5:$F$50, 0)),0))</f>
        <v/>
      </c>
      <c r="H372" s="35" t="str">
        <f t="shared" si="5"/>
        <v/>
      </c>
      <c r="I372" s="9"/>
    </row>
    <row r="373" spans="1:9" ht="18" customHeight="1" x14ac:dyDescent="0.25">
      <c r="A373" s="4"/>
      <c r="B373" s="11"/>
      <c r="C373" s="9"/>
      <c r="D373" s="9"/>
      <c r="E373" s="9"/>
      <c r="F373" s="29"/>
      <c r="G373" s="35" t="str">
        <f>IF($D373="","",IFERROR(INDEX(Innstillinger!$H$5:$H$50, MATCH($D373, Innstillinger!$F$5:$F$50, 0)),0))</f>
        <v/>
      </c>
      <c r="H373" s="35" t="str">
        <f t="shared" si="5"/>
        <v/>
      </c>
      <c r="I373" s="9"/>
    </row>
    <row r="374" spans="1:9" ht="18" customHeight="1" x14ac:dyDescent="0.25">
      <c r="A374" s="4"/>
      <c r="B374" s="11"/>
      <c r="C374" s="9"/>
      <c r="D374" s="9"/>
      <c r="E374" s="9"/>
      <c r="F374" s="29"/>
      <c r="G374" s="35" t="str">
        <f>IF($D374="","",IFERROR(INDEX(Innstillinger!$H$5:$H$50, MATCH($D374, Innstillinger!$F$5:$F$50, 0)),0))</f>
        <v/>
      </c>
      <c r="H374" s="35" t="str">
        <f t="shared" si="5"/>
        <v/>
      </c>
      <c r="I374" s="9"/>
    </row>
    <row r="375" spans="1:9" ht="18" customHeight="1" x14ac:dyDescent="0.25">
      <c r="A375" s="4"/>
      <c r="B375" s="11"/>
      <c r="C375" s="9"/>
      <c r="D375" s="9"/>
      <c r="E375" s="9"/>
      <c r="F375" s="29"/>
      <c r="G375" s="35" t="str">
        <f>IF($D375="","",IFERROR(INDEX(Innstillinger!$H$5:$H$50, MATCH($D375, Innstillinger!$F$5:$F$50, 0)),0))</f>
        <v/>
      </c>
      <c r="H375" s="35" t="str">
        <f t="shared" si="5"/>
        <v/>
      </c>
      <c r="I375" s="9"/>
    </row>
    <row r="376" spans="1:9" ht="18" customHeight="1" x14ac:dyDescent="0.25">
      <c r="A376" s="4"/>
      <c r="B376" s="11"/>
      <c r="C376" s="9"/>
      <c r="D376" s="9"/>
      <c r="E376" s="9"/>
      <c r="F376" s="29"/>
      <c r="G376" s="35" t="str">
        <f>IF($D376="","",IFERROR(INDEX(Innstillinger!$H$5:$H$50, MATCH($D376, Innstillinger!$F$5:$F$50, 0)),0))</f>
        <v/>
      </c>
      <c r="H376" s="35" t="str">
        <f t="shared" si="5"/>
        <v/>
      </c>
      <c r="I376" s="9"/>
    </row>
    <row r="377" spans="1:9" ht="18" customHeight="1" x14ac:dyDescent="0.25">
      <c r="A377" s="4"/>
      <c r="B377" s="11"/>
      <c r="C377" s="9"/>
      <c r="D377" s="9"/>
      <c r="E377" s="9"/>
      <c r="F377" s="29"/>
      <c r="G377" s="35" t="str">
        <f>IF($D377="","",IFERROR(INDEX(Innstillinger!$H$5:$H$50, MATCH($D377, Innstillinger!$F$5:$F$50, 0)),0))</f>
        <v/>
      </c>
      <c r="H377" s="35" t="str">
        <f t="shared" si="5"/>
        <v/>
      </c>
      <c r="I377" s="9"/>
    </row>
    <row r="378" spans="1:9" ht="18" customHeight="1" x14ac:dyDescent="0.25">
      <c r="A378" s="4"/>
      <c r="B378" s="11"/>
      <c r="C378" s="9"/>
      <c r="D378" s="9"/>
      <c r="E378" s="9"/>
      <c r="F378" s="29"/>
      <c r="G378" s="35" t="str">
        <f>IF($D378="","",IFERROR(INDEX(Innstillinger!$H$5:$H$50, MATCH($D378, Innstillinger!$F$5:$F$50, 0)),0))</f>
        <v/>
      </c>
      <c r="H378" s="35" t="str">
        <f t="shared" si="5"/>
        <v/>
      </c>
      <c r="I378" s="9"/>
    </row>
    <row r="379" spans="1:9" ht="18" customHeight="1" x14ac:dyDescent="0.25">
      <c r="A379" s="4"/>
      <c r="B379" s="11"/>
      <c r="C379" s="9"/>
      <c r="D379" s="9"/>
      <c r="E379" s="9"/>
      <c r="F379" s="29"/>
      <c r="G379" s="35" t="str">
        <f>IF($D379="","",IFERROR(INDEX(Innstillinger!$H$5:$H$50, MATCH($D379, Innstillinger!$F$5:$F$50, 0)),0))</f>
        <v/>
      </c>
      <c r="H379" s="35" t="str">
        <f t="shared" si="5"/>
        <v/>
      </c>
      <c r="I379" s="9"/>
    </row>
    <row r="380" spans="1:9" ht="18" customHeight="1" x14ac:dyDescent="0.25">
      <c r="A380" s="4"/>
      <c r="B380" s="11"/>
      <c r="C380" s="9"/>
      <c r="D380" s="9"/>
      <c r="E380" s="9"/>
      <c r="F380" s="29"/>
      <c r="G380" s="35" t="str">
        <f>IF($D380="","",IFERROR(INDEX(Innstillinger!$H$5:$H$50, MATCH($D380, Innstillinger!$F$5:$F$50, 0)),0))</f>
        <v/>
      </c>
      <c r="H380" s="35" t="str">
        <f t="shared" si="5"/>
        <v/>
      </c>
      <c r="I380" s="9"/>
    </row>
    <row r="381" spans="1:9" ht="18" customHeight="1" x14ac:dyDescent="0.25">
      <c r="A381" s="4"/>
      <c r="B381" s="11"/>
      <c r="C381" s="9"/>
      <c r="D381" s="9"/>
      <c r="E381" s="9"/>
      <c r="F381" s="29"/>
      <c r="G381" s="35" t="str">
        <f>IF($D381="","",IFERROR(INDEX(Innstillinger!$H$5:$H$50, MATCH($D381, Innstillinger!$F$5:$F$50, 0)),0))</f>
        <v/>
      </c>
      <c r="H381" s="35" t="str">
        <f t="shared" si="5"/>
        <v/>
      </c>
      <c r="I381" s="9"/>
    </row>
    <row r="382" spans="1:9" ht="18" customHeight="1" x14ac:dyDescent="0.25">
      <c r="A382" s="4"/>
      <c r="B382" s="11"/>
      <c r="C382" s="9"/>
      <c r="D382" s="9"/>
      <c r="E382" s="9"/>
      <c r="F382" s="29"/>
      <c r="G382" s="35" t="str">
        <f>IF($D382="","",IFERROR(INDEX(Innstillinger!$H$5:$H$50, MATCH($D382, Innstillinger!$F$5:$F$50, 0)),0))</f>
        <v/>
      </c>
      <c r="H382" s="35" t="str">
        <f t="shared" si="5"/>
        <v/>
      </c>
      <c r="I382" s="9"/>
    </row>
    <row r="383" spans="1:9" ht="18" customHeight="1" x14ac:dyDescent="0.25">
      <c r="A383" s="4"/>
      <c r="B383" s="11"/>
      <c r="C383" s="9"/>
      <c r="D383" s="9"/>
      <c r="E383" s="9"/>
      <c r="F383" s="29"/>
      <c r="G383" s="35" t="str">
        <f>IF($D383="","",IFERROR(INDEX(Innstillinger!$H$5:$H$50, MATCH($D383, Innstillinger!$F$5:$F$50, 0)),0))</f>
        <v/>
      </c>
      <c r="H383" s="35" t="str">
        <f t="shared" si="5"/>
        <v/>
      </c>
      <c r="I383" s="9"/>
    </row>
    <row r="384" spans="1:9" ht="18" customHeight="1" x14ac:dyDescent="0.25">
      <c r="A384" s="4"/>
      <c r="B384" s="11"/>
      <c r="C384" s="9"/>
      <c r="D384" s="9"/>
      <c r="E384" s="9"/>
      <c r="F384" s="29"/>
      <c r="G384" s="35" t="str">
        <f>IF($D384="","",IFERROR(INDEX(Innstillinger!$H$5:$H$50, MATCH($D384, Innstillinger!$F$5:$F$50, 0)),0))</f>
        <v/>
      </c>
      <c r="H384" s="35" t="str">
        <f t="shared" si="5"/>
        <v/>
      </c>
      <c r="I384" s="9"/>
    </row>
    <row r="385" spans="1:9" ht="18" customHeight="1" x14ac:dyDescent="0.25">
      <c r="A385" s="4"/>
      <c r="B385" s="11"/>
      <c r="C385" s="9"/>
      <c r="D385" s="9"/>
      <c r="E385" s="9"/>
      <c r="F385" s="29"/>
      <c r="G385" s="35" t="str">
        <f>IF($D385="","",IFERROR(INDEX(Innstillinger!$H$5:$H$50, MATCH($D385, Innstillinger!$F$5:$F$50, 0)),0))</f>
        <v/>
      </c>
      <c r="H385" s="35" t="str">
        <f t="shared" si="5"/>
        <v/>
      </c>
      <c r="I385" s="9"/>
    </row>
    <row r="386" spans="1:9" ht="18" customHeight="1" x14ac:dyDescent="0.25">
      <c r="A386" s="4"/>
      <c r="B386" s="11"/>
      <c r="C386" s="9"/>
      <c r="D386" s="9"/>
      <c r="E386" s="9"/>
      <c r="F386" s="29"/>
      <c r="G386" s="35" t="str">
        <f>IF($D386="","",IFERROR(INDEX(Innstillinger!$H$5:$H$50, MATCH($D386, Innstillinger!$F$5:$F$50, 0)),0))</f>
        <v/>
      </c>
      <c r="H386" s="35" t="str">
        <f t="shared" si="5"/>
        <v/>
      </c>
      <c r="I386" s="9"/>
    </row>
    <row r="387" spans="1:9" ht="18" customHeight="1" x14ac:dyDescent="0.25">
      <c r="A387" s="4"/>
      <c r="B387" s="11"/>
      <c r="C387" s="9"/>
      <c r="D387" s="9"/>
      <c r="E387" s="9"/>
      <c r="F387" s="29"/>
      <c r="G387" s="35" t="str">
        <f>IF($D387="","",IFERROR(INDEX(Innstillinger!$H$5:$H$50, MATCH($D387, Innstillinger!$F$5:$F$50, 0)),0))</f>
        <v/>
      </c>
      <c r="H387" s="35" t="str">
        <f t="shared" ref="H387:H450" si="6">IF($F387="","",$F387*$G387)</f>
        <v/>
      </c>
      <c r="I387" s="9"/>
    </row>
    <row r="388" spans="1:9" ht="18" customHeight="1" x14ac:dyDescent="0.25">
      <c r="A388" s="4"/>
      <c r="B388" s="11"/>
      <c r="C388" s="9"/>
      <c r="D388" s="9"/>
      <c r="E388" s="9"/>
      <c r="F388" s="29"/>
      <c r="G388" s="35" t="str">
        <f>IF($D388="","",IFERROR(INDEX(Innstillinger!$H$5:$H$50, MATCH($D388, Innstillinger!$F$5:$F$50, 0)),0))</f>
        <v/>
      </c>
      <c r="H388" s="35" t="str">
        <f t="shared" si="6"/>
        <v/>
      </c>
      <c r="I388" s="9"/>
    </row>
    <row r="389" spans="1:9" ht="18" customHeight="1" x14ac:dyDescent="0.25">
      <c r="A389" s="4"/>
      <c r="B389" s="11"/>
      <c r="C389" s="9"/>
      <c r="D389" s="9"/>
      <c r="E389" s="9"/>
      <c r="F389" s="29"/>
      <c r="G389" s="35" t="str">
        <f>IF($D389="","",IFERROR(INDEX(Innstillinger!$H$5:$H$50, MATCH($D389, Innstillinger!$F$5:$F$50, 0)),0))</f>
        <v/>
      </c>
      <c r="H389" s="35" t="str">
        <f t="shared" si="6"/>
        <v/>
      </c>
      <c r="I389" s="9"/>
    </row>
    <row r="390" spans="1:9" ht="18" customHeight="1" x14ac:dyDescent="0.25">
      <c r="A390" s="4"/>
      <c r="B390" s="11"/>
      <c r="C390" s="9"/>
      <c r="D390" s="9"/>
      <c r="E390" s="9"/>
      <c r="F390" s="29"/>
      <c r="G390" s="35" t="str">
        <f>IF($D390="","",IFERROR(INDEX(Innstillinger!$H$5:$H$50, MATCH($D390, Innstillinger!$F$5:$F$50, 0)),0))</f>
        <v/>
      </c>
      <c r="H390" s="35" t="str">
        <f t="shared" si="6"/>
        <v/>
      </c>
      <c r="I390" s="9"/>
    </row>
    <row r="391" spans="1:9" ht="18" customHeight="1" x14ac:dyDescent="0.25">
      <c r="A391" s="4"/>
      <c r="B391" s="11"/>
      <c r="C391" s="9"/>
      <c r="D391" s="9"/>
      <c r="E391" s="9"/>
      <c r="F391" s="29"/>
      <c r="G391" s="35" t="str">
        <f>IF($D391="","",IFERROR(INDEX(Innstillinger!$H$5:$H$50, MATCH($D391, Innstillinger!$F$5:$F$50, 0)),0))</f>
        <v/>
      </c>
      <c r="H391" s="35" t="str">
        <f t="shared" si="6"/>
        <v/>
      </c>
      <c r="I391" s="9"/>
    </row>
    <row r="392" spans="1:9" ht="18" customHeight="1" x14ac:dyDescent="0.25">
      <c r="A392" s="4"/>
      <c r="B392" s="11"/>
      <c r="C392" s="9"/>
      <c r="D392" s="9"/>
      <c r="E392" s="9"/>
      <c r="F392" s="29"/>
      <c r="G392" s="35" t="str">
        <f>IF($D392="","",IFERROR(INDEX(Innstillinger!$H$5:$H$50, MATCH($D392, Innstillinger!$F$5:$F$50, 0)),0))</f>
        <v/>
      </c>
      <c r="H392" s="35" t="str">
        <f t="shared" si="6"/>
        <v/>
      </c>
      <c r="I392" s="9"/>
    </row>
    <row r="393" spans="1:9" ht="18" customHeight="1" x14ac:dyDescent="0.25">
      <c r="A393" s="4"/>
      <c r="B393" s="11"/>
      <c r="C393" s="9"/>
      <c r="D393" s="9"/>
      <c r="E393" s="9"/>
      <c r="F393" s="29"/>
      <c r="G393" s="35" t="str">
        <f>IF($D393="","",IFERROR(INDEX(Innstillinger!$H$5:$H$50, MATCH($D393, Innstillinger!$F$5:$F$50, 0)),0))</f>
        <v/>
      </c>
      <c r="H393" s="35" t="str">
        <f t="shared" si="6"/>
        <v/>
      </c>
      <c r="I393" s="9"/>
    </row>
    <row r="394" spans="1:9" ht="18" customHeight="1" x14ac:dyDescent="0.25">
      <c r="A394" s="4"/>
      <c r="B394" s="11"/>
      <c r="C394" s="9"/>
      <c r="D394" s="9"/>
      <c r="E394" s="9"/>
      <c r="F394" s="29"/>
      <c r="G394" s="35" t="str">
        <f>IF($D394="","",IFERROR(INDEX(Innstillinger!$H$5:$H$50, MATCH($D394, Innstillinger!$F$5:$F$50, 0)),0))</f>
        <v/>
      </c>
      <c r="H394" s="35" t="str">
        <f t="shared" si="6"/>
        <v/>
      </c>
      <c r="I394" s="9"/>
    </row>
    <row r="395" spans="1:9" ht="18" customHeight="1" x14ac:dyDescent="0.25">
      <c r="A395" s="4"/>
      <c r="B395" s="11"/>
      <c r="C395" s="9"/>
      <c r="D395" s="9"/>
      <c r="E395" s="9"/>
      <c r="F395" s="29"/>
      <c r="G395" s="35" t="str">
        <f>IF($D395="","",IFERROR(INDEX(Innstillinger!$H$5:$H$50, MATCH($D395, Innstillinger!$F$5:$F$50, 0)),0))</f>
        <v/>
      </c>
      <c r="H395" s="35" t="str">
        <f t="shared" si="6"/>
        <v/>
      </c>
      <c r="I395" s="9"/>
    </row>
    <row r="396" spans="1:9" ht="18" customHeight="1" x14ac:dyDescent="0.25">
      <c r="A396" s="4"/>
      <c r="B396" s="11"/>
      <c r="C396" s="9"/>
      <c r="D396" s="9"/>
      <c r="E396" s="9"/>
      <c r="F396" s="29"/>
      <c r="G396" s="35" t="str">
        <f>IF($D396="","",IFERROR(INDEX(Innstillinger!$H$5:$H$50, MATCH($D396, Innstillinger!$F$5:$F$50, 0)),0))</f>
        <v/>
      </c>
      <c r="H396" s="35" t="str">
        <f t="shared" si="6"/>
        <v/>
      </c>
      <c r="I396" s="9"/>
    </row>
    <row r="397" spans="1:9" ht="18" customHeight="1" x14ac:dyDescent="0.25">
      <c r="A397" s="4"/>
      <c r="B397" s="11"/>
      <c r="C397" s="9"/>
      <c r="D397" s="9"/>
      <c r="E397" s="9"/>
      <c r="F397" s="29"/>
      <c r="G397" s="35" t="str">
        <f>IF($D397="","",IFERROR(INDEX(Innstillinger!$H$5:$H$50, MATCH($D397, Innstillinger!$F$5:$F$50, 0)),0))</f>
        <v/>
      </c>
      <c r="H397" s="35" t="str">
        <f t="shared" si="6"/>
        <v/>
      </c>
      <c r="I397" s="9"/>
    </row>
    <row r="398" spans="1:9" ht="18" customHeight="1" x14ac:dyDescent="0.25">
      <c r="A398" s="4"/>
      <c r="B398" s="11"/>
      <c r="C398" s="9"/>
      <c r="D398" s="9"/>
      <c r="E398" s="9"/>
      <c r="F398" s="29"/>
      <c r="G398" s="35" t="str">
        <f>IF($D398="","",IFERROR(INDEX(Innstillinger!$H$5:$H$50, MATCH($D398, Innstillinger!$F$5:$F$50, 0)),0))</f>
        <v/>
      </c>
      <c r="H398" s="35" t="str">
        <f t="shared" si="6"/>
        <v/>
      </c>
      <c r="I398" s="9"/>
    </row>
    <row r="399" spans="1:9" ht="18" customHeight="1" x14ac:dyDescent="0.25">
      <c r="A399" s="4"/>
      <c r="B399" s="11"/>
      <c r="C399" s="9"/>
      <c r="D399" s="9"/>
      <c r="E399" s="9"/>
      <c r="F399" s="29"/>
      <c r="G399" s="35" t="str">
        <f>IF($D399="","",IFERROR(INDEX(Innstillinger!$H$5:$H$50, MATCH($D399, Innstillinger!$F$5:$F$50, 0)),0))</f>
        <v/>
      </c>
      <c r="H399" s="35" t="str">
        <f t="shared" si="6"/>
        <v/>
      </c>
      <c r="I399" s="9"/>
    </row>
    <row r="400" spans="1:9" ht="18" customHeight="1" x14ac:dyDescent="0.25">
      <c r="A400" s="4"/>
      <c r="B400" s="11"/>
      <c r="C400" s="9"/>
      <c r="D400" s="9"/>
      <c r="E400" s="9"/>
      <c r="F400" s="29"/>
      <c r="G400" s="35" t="str">
        <f>IF($D400="","",IFERROR(INDEX(Innstillinger!$H$5:$H$50, MATCH($D400, Innstillinger!$F$5:$F$50, 0)),0))</f>
        <v/>
      </c>
      <c r="H400" s="35" t="str">
        <f t="shared" si="6"/>
        <v/>
      </c>
      <c r="I400" s="9"/>
    </row>
    <row r="401" spans="1:9" ht="18" customHeight="1" x14ac:dyDescent="0.25">
      <c r="A401" s="4"/>
      <c r="B401" s="11"/>
      <c r="C401" s="9"/>
      <c r="D401" s="9"/>
      <c r="E401" s="9"/>
      <c r="F401" s="29"/>
      <c r="G401" s="35" t="str">
        <f>IF($D401="","",IFERROR(INDEX(Innstillinger!$H$5:$H$50, MATCH($D401, Innstillinger!$F$5:$F$50, 0)),0))</f>
        <v/>
      </c>
      <c r="H401" s="35" t="str">
        <f t="shared" si="6"/>
        <v/>
      </c>
      <c r="I401" s="9"/>
    </row>
    <row r="402" spans="1:9" ht="18" customHeight="1" x14ac:dyDescent="0.25">
      <c r="A402" s="4"/>
      <c r="B402" s="11"/>
      <c r="C402" s="9"/>
      <c r="D402" s="9"/>
      <c r="E402" s="9"/>
      <c r="F402" s="29"/>
      <c r="G402" s="35" t="str">
        <f>IF($D402="","",IFERROR(INDEX(Innstillinger!$H$5:$H$50, MATCH($D402, Innstillinger!$F$5:$F$50, 0)),0))</f>
        <v/>
      </c>
      <c r="H402" s="35" t="str">
        <f t="shared" si="6"/>
        <v/>
      </c>
      <c r="I402" s="9"/>
    </row>
    <row r="403" spans="1:9" ht="18" customHeight="1" x14ac:dyDescent="0.25">
      <c r="A403" s="4"/>
      <c r="B403" s="11"/>
      <c r="C403" s="9"/>
      <c r="D403" s="9"/>
      <c r="E403" s="9"/>
      <c r="F403" s="29"/>
      <c r="G403" s="35" t="str">
        <f>IF($D403="","",IFERROR(INDEX(Innstillinger!$H$5:$H$50, MATCH($D403, Innstillinger!$F$5:$F$50, 0)),0))</f>
        <v/>
      </c>
      <c r="H403" s="35" t="str">
        <f t="shared" si="6"/>
        <v/>
      </c>
      <c r="I403" s="9"/>
    </row>
    <row r="404" spans="1:9" ht="18" customHeight="1" x14ac:dyDescent="0.25">
      <c r="A404" s="4"/>
      <c r="B404" s="11"/>
      <c r="C404" s="9"/>
      <c r="D404" s="9"/>
      <c r="E404" s="9"/>
      <c r="F404" s="29"/>
      <c r="G404" s="35" t="str">
        <f>IF($D404="","",IFERROR(INDEX(Innstillinger!$H$5:$H$50, MATCH($D404, Innstillinger!$F$5:$F$50, 0)),0))</f>
        <v/>
      </c>
      <c r="H404" s="35" t="str">
        <f t="shared" si="6"/>
        <v/>
      </c>
      <c r="I404" s="9"/>
    </row>
    <row r="405" spans="1:9" ht="18" customHeight="1" x14ac:dyDescent="0.25">
      <c r="A405" s="4"/>
      <c r="B405" s="11"/>
      <c r="C405" s="9"/>
      <c r="D405" s="9"/>
      <c r="E405" s="9"/>
      <c r="F405" s="29"/>
      <c r="G405" s="35" t="str">
        <f>IF($D405="","",IFERROR(INDEX(Innstillinger!$H$5:$H$50, MATCH($D405, Innstillinger!$F$5:$F$50, 0)),0))</f>
        <v/>
      </c>
      <c r="H405" s="35" t="str">
        <f t="shared" si="6"/>
        <v/>
      </c>
      <c r="I405" s="9"/>
    </row>
    <row r="406" spans="1:9" ht="18" customHeight="1" x14ac:dyDescent="0.25">
      <c r="A406" s="4"/>
      <c r="B406" s="11"/>
      <c r="C406" s="9"/>
      <c r="D406" s="9"/>
      <c r="E406" s="9"/>
      <c r="F406" s="29"/>
      <c r="G406" s="35" t="str">
        <f>IF($D406="","",IFERROR(INDEX(Innstillinger!$H$5:$H$50, MATCH($D406, Innstillinger!$F$5:$F$50, 0)),0))</f>
        <v/>
      </c>
      <c r="H406" s="35" t="str">
        <f t="shared" si="6"/>
        <v/>
      </c>
      <c r="I406" s="9"/>
    </row>
    <row r="407" spans="1:9" ht="18" customHeight="1" x14ac:dyDescent="0.25">
      <c r="A407" s="4"/>
      <c r="B407" s="11"/>
      <c r="C407" s="9"/>
      <c r="D407" s="9"/>
      <c r="E407" s="9"/>
      <c r="F407" s="29"/>
      <c r="G407" s="35" t="str">
        <f>IF($D407="","",IFERROR(INDEX(Innstillinger!$H$5:$H$50, MATCH($D407, Innstillinger!$F$5:$F$50, 0)),0))</f>
        <v/>
      </c>
      <c r="H407" s="35" t="str">
        <f t="shared" si="6"/>
        <v/>
      </c>
      <c r="I407" s="9"/>
    </row>
    <row r="408" spans="1:9" ht="18" customHeight="1" x14ac:dyDescent="0.25">
      <c r="A408" s="4"/>
      <c r="B408" s="11"/>
      <c r="C408" s="9"/>
      <c r="D408" s="9"/>
      <c r="E408" s="9"/>
      <c r="F408" s="29"/>
      <c r="G408" s="35" t="str">
        <f>IF($D408="","",IFERROR(INDEX(Innstillinger!$H$5:$H$50, MATCH($D408, Innstillinger!$F$5:$F$50, 0)),0))</f>
        <v/>
      </c>
      <c r="H408" s="35" t="str">
        <f t="shared" si="6"/>
        <v/>
      </c>
      <c r="I408" s="9"/>
    </row>
    <row r="409" spans="1:9" ht="18" customHeight="1" x14ac:dyDescent="0.25">
      <c r="A409" s="4"/>
      <c r="B409" s="11"/>
      <c r="C409" s="9"/>
      <c r="D409" s="9"/>
      <c r="E409" s="9"/>
      <c r="F409" s="29"/>
      <c r="G409" s="35" t="str">
        <f>IF($D409="","",IFERROR(INDEX(Innstillinger!$H$5:$H$50, MATCH($D409, Innstillinger!$F$5:$F$50, 0)),0))</f>
        <v/>
      </c>
      <c r="H409" s="35" t="str">
        <f t="shared" si="6"/>
        <v/>
      </c>
      <c r="I409" s="9"/>
    </row>
    <row r="410" spans="1:9" ht="18" customHeight="1" x14ac:dyDescent="0.25">
      <c r="A410" s="4"/>
      <c r="B410" s="11"/>
      <c r="C410" s="9"/>
      <c r="D410" s="9"/>
      <c r="E410" s="9"/>
      <c r="F410" s="29"/>
      <c r="G410" s="35" t="str">
        <f>IF($D410="","",IFERROR(INDEX(Innstillinger!$H$5:$H$50, MATCH($D410, Innstillinger!$F$5:$F$50, 0)),0))</f>
        <v/>
      </c>
      <c r="H410" s="35" t="str">
        <f t="shared" si="6"/>
        <v/>
      </c>
      <c r="I410" s="9"/>
    </row>
    <row r="411" spans="1:9" ht="18" customHeight="1" x14ac:dyDescent="0.25">
      <c r="A411" s="4"/>
      <c r="B411" s="11"/>
      <c r="C411" s="9"/>
      <c r="D411" s="9"/>
      <c r="E411" s="9"/>
      <c r="F411" s="29"/>
      <c r="G411" s="35" t="str">
        <f>IF($D411="","",IFERROR(INDEX(Innstillinger!$H$5:$H$50, MATCH($D411, Innstillinger!$F$5:$F$50, 0)),0))</f>
        <v/>
      </c>
      <c r="H411" s="35" t="str">
        <f t="shared" si="6"/>
        <v/>
      </c>
      <c r="I411" s="9"/>
    </row>
    <row r="412" spans="1:9" ht="18" customHeight="1" x14ac:dyDescent="0.25">
      <c r="A412" s="4"/>
      <c r="B412" s="11"/>
      <c r="C412" s="9"/>
      <c r="D412" s="9"/>
      <c r="E412" s="9"/>
      <c r="F412" s="29"/>
      <c r="G412" s="35" t="str">
        <f>IF($D412="","",IFERROR(INDEX(Innstillinger!$H$5:$H$50, MATCH($D412, Innstillinger!$F$5:$F$50, 0)),0))</f>
        <v/>
      </c>
      <c r="H412" s="35" t="str">
        <f t="shared" si="6"/>
        <v/>
      </c>
      <c r="I412" s="9"/>
    </row>
    <row r="413" spans="1:9" ht="18" customHeight="1" x14ac:dyDescent="0.25">
      <c r="A413" s="4"/>
      <c r="B413" s="11"/>
      <c r="C413" s="9"/>
      <c r="D413" s="9"/>
      <c r="E413" s="9"/>
      <c r="F413" s="29"/>
      <c r="G413" s="35" t="str">
        <f>IF($D413="","",IFERROR(INDEX(Innstillinger!$H$5:$H$50, MATCH($D413, Innstillinger!$F$5:$F$50, 0)),0))</f>
        <v/>
      </c>
      <c r="H413" s="35" t="str">
        <f t="shared" si="6"/>
        <v/>
      </c>
      <c r="I413" s="9"/>
    </row>
    <row r="414" spans="1:9" ht="18" customHeight="1" x14ac:dyDescent="0.25">
      <c r="A414" s="4"/>
      <c r="B414" s="11"/>
      <c r="C414" s="9"/>
      <c r="D414" s="9"/>
      <c r="E414" s="9"/>
      <c r="F414" s="29"/>
      <c r="G414" s="35" t="str">
        <f>IF($D414="","",IFERROR(INDEX(Innstillinger!$H$5:$H$50, MATCH($D414, Innstillinger!$F$5:$F$50, 0)),0))</f>
        <v/>
      </c>
      <c r="H414" s="35" t="str">
        <f t="shared" si="6"/>
        <v/>
      </c>
      <c r="I414" s="9"/>
    </row>
    <row r="415" spans="1:9" ht="18" customHeight="1" x14ac:dyDescent="0.25">
      <c r="A415" s="4"/>
      <c r="B415" s="11"/>
      <c r="C415" s="9"/>
      <c r="D415" s="9"/>
      <c r="E415" s="9"/>
      <c r="F415" s="29"/>
      <c r="G415" s="35" t="str">
        <f>IF($D415="","",IFERROR(INDEX(Innstillinger!$H$5:$H$50, MATCH($D415, Innstillinger!$F$5:$F$50, 0)),0))</f>
        <v/>
      </c>
      <c r="H415" s="35" t="str">
        <f t="shared" si="6"/>
        <v/>
      </c>
      <c r="I415" s="9"/>
    </row>
    <row r="416" spans="1:9" ht="18" customHeight="1" x14ac:dyDescent="0.25">
      <c r="A416" s="4"/>
      <c r="B416" s="11"/>
      <c r="C416" s="9"/>
      <c r="D416" s="9"/>
      <c r="E416" s="9"/>
      <c r="F416" s="29"/>
      <c r="G416" s="35" t="str">
        <f>IF($D416="","",IFERROR(INDEX(Innstillinger!$H$5:$H$50, MATCH($D416, Innstillinger!$F$5:$F$50, 0)),0))</f>
        <v/>
      </c>
      <c r="H416" s="35" t="str">
        <f t="shared" si="6"/>
        <v/>
      </c>
      <c r="I416" s="9"/>
    </row>
    <row r="417" spans="1:9" ht="18" customHeight="1" x14ac:dyDescent="0.25">
      <c r="A417" s="4"/>
      <c r="B417" s="11"/>
      <c r="C417" s="9"/>
      <c r="D417" s="9"/>
      <c r="E417" s="9"/>
      <c r="F417" s="29"/>
      <c r="G417" s="35" t="str">
        <f>IF($D417="","",IFERROR(INDEX(Innstillinger!$H$5:$H$50, MATCH($D417, Innstillinger!$F$5:$F$50, 0)),0))</f>
        <v/>
      </c>
      <c r="H417" s="35" t="str">
        <f t="shared" si="6"/>
        <v/>
      </c>
      <c r="I417" s="9"/>
    </row>
    <row r="418" spans="1:9" ht="18" customHeight="1" x14ac:dyDescent="0.25">
      <c r="A418" s="4"/>
      <c r="B418" s="11"/>
      <c r="C418" s="9"/>
      <c r="D418" s="9"/>
      <c r="E418" s="9"/>
      <c r="F418" s="29"/>
      <c r="G418" s="35" t="str">
        <f>IF($D418="","",IFERROR(INDEX(Innstillinger!$H$5:$H$50, MATCH($D418, Innstillinger!$F$5:$F$50, 0)),0))</f>
        <v/>
      </c>
      <c r="H418" s="35" t="str">
        <f t="shared" si="6"/>
        <v/>
      </c>
      <c r="I418" s="9"/>
    </row>
    <row r="419" spans="1:9" ht="18" customHeight="1" x14ac:dyDescent="0.25">
      <c r="A419" s="4"/>
      <c r="B419" s="11"/>
      <c r="C419" s="9"/>
      <c r="D419" s="9"/>
      <c r="E419" s="9"/>
      <c r="F419" s="29"/>
      <c r="G419" s="35" t="str">
        <f>IF($D419="","",IFERROR(INDEX(Innstillinger!$H$5:$H$50, MATCH($D419, Innstillinger!$F$5:$F$50, 0)),0))</f>
        <v/>
      </c>
      <c r="H419" s="35" t="str">
        <f t="shared" si="6"/>
        <v/>
      </c>
      <c r="I419" s="9"/>
    </row>
    <row r="420" spans="1:9" ht="18" customHeight="1" x14ac:dyDescent="0.25">
      <c r="A420" s="4"/>
      <c r="B420" s="11"/>
      <c r="C420" s="9"/>
      <c r="D420" s="9"/>
      <c r="E420" s="9"/>
      <c r="F420" s="29"/>
      <c r="G420" s="35" t="str">
        <f>IF($D420="","",IFERROR(INDEX(Innstillinger!$H$5:$H$50, MATCH($D420, Innstillinger!$F$5:$F$50, 0)),0))</f>
        <v/>
      </c>
      <c r="H420" s="35" t="str">
        <f t="shared" si="6"/>
        <v/>
      </c>
      <c r="I420" s="9"/>
    </row>
    <row r="421" spans="1:9" ht="18" customHeight="1" x14ac:dyDescent="0.25">
      <c r="A421" s="4"/>
      <c r="B421" s="11"/>
      <c r="C421" s="9"/>
      <c r="D421" s="9"/>
      <c r="E421" s="9"/>
      <c r="F421" s="29"/>
      <c r="G421" s="35" t="str">
        <f>IF($D421="","",IFERROR(INDEX(Innstillinger!$H$5:$H$50, MATCH($D421, Innstillinger!$F$5:$F$50, 0)),0))</f>
        <v/>
      </c>
      <c r="H421" s="35" t="str">
        <f t="shared" si="6"/>
        <v/>
      </c>
      <c r="I421" s="9"/>
    </row>
    <row r="422" spans="1:9" ht="18" customHeight="1" x14ac:dyDescent="0.25">
      <c r="A422" s="4"/>
      <c r="B422" s="11"/>
      <c r="C422" s="9"/>
      <c r="D422" s="9"/>
      <c r="E422" s="9"/>
      <c r="F422" s="29"/>
      <c r="G422" s="35" t="str">
        <f>IF($D422="","",IFERROR(INDEX(Innstillinger!$H$5:$H$50, MATCH($D422, Innstillinger!$F$5:$F$50, 0)),0))</f>
        <v/>
      </c>
      <c r="H422" s="35" t="str">
        <f t="shared" si="6"/>
        <v/>
      </c>
      <c r="I422" s="9"/>
    </row>
    <row r="423" spans="1:9" ht="18" customHeight="1" x14ac:dyDescent="0.25">
      <c r="A423" s="4"/>
      <c r="B423" s="11"/>
      <c r="C423" s="9"/>
      <c r="D423" s="9"/>
      <c r="E423" s="9"/>
      <c r="F423" s="29"/>
      <c r="G423" s="35" t="str">
        <f>IF($D423="","",IFERROR(INDEX(Innstillinger!$H$5:$H$50, MATCH($D423, Innstillinger!$F$5:$F$50, 0)),0))</f>
        <v/>
      </c>
      <c r="H423" s="35" t="str">
        <f t="shared" si="6"/>
        <v/>
      </c>
      <c r="I423" s="9"/>
    </row>
    <row r="424" spans="1:9" ht="18" customHeight="1" x14ac:dyDescent="0.25">
      <c r="A424" s="4"/>
      <c r="B424" s="11"/>
      <c r="C424" s="9"/>
      <c r="D424" s="9"/>
      <c r="E424" s="9"/>
      <c r="F424" s="29"/>
      <c r="G424" s="35" t="str">
        <f>IF($D424="","",IFERROR(INDEX(Innstillinger!$H$5:$H$50, MATCH($D424, Innstillinger!$F$5:$F$50, 0)),0))</f>
        <v/>
      </c>
      <c r="H424" s="35" t="str">
        <f t="shared" si="6"/>
        <v/>
      </c>
      <c r="I424" s="9"/>
    </row>
    <row r="425" spans="1:9" ht="18" customHeight="1" x14ac:dyDescent="0.25">
      <c r="A425" s="4"/>
      <c r="B425" s="11"/>
      <c r="C425" s="9"/>
      <c r="D425" s="9"/>
      <c r="E425" s="9"/>
      <c r="F425" s="29"/>
      <c r="G425" s="35" t="str">
        <f>IF($D425="","",IFERROR(INDEX(Innstillinger!$H$5:$H$50, MATCH($D425, Innstillinger!$F$5:$F$50, 0)),0))</f>
        <v/>
      </c>
      <c r="H425" s="35" t="str">
        <f t="shared" si="6"/>
        <v/>
      </c>
      <c r="I425" s="9"/>
    </row>
    <row r="426" spans="1:9" ht="18" customHeight="1" x14ac:dyDescent="0.25">
      <c r="A426" s="4"/>
      <c r="B426" s="11"/>
      <c r="C426" s="9"/>
      <c r="D426" s="9"/>
      <c r="E426" s="9"/>
      <c r="F426" s="29"/>
      <c r="G426" s="35" t="str">
        <f>IF($D426="","",IFERROR(INDEX(Innstillinger!$H$5:$H$50, MATCH($D426, Innstillinger!$F$5:$F$50, 0)),0))</f>
        <v/>
      </c>
      <c r="H426" s="35" t="str">
        <f t="shared" si="6"/>
        <v/>
      </c>
      <c r="I426" s="9"/>
    </row>
    <row r="427" spans="1:9" ht="18" customHeight="1" x14ac:dyDescent="0.25">
      <c r="A427" s="4"/>
      <c r="B427" s="11"/>
      <c r="C427" s="9"/>
      <c r="D427" s="9"/>
      <c r="E427" s="9"/>
      <c r="F427" s="29"/>
      <c r="G427" s="35" t="str">
        <f>IF($D427="","",IFERROR(INDEX(Innstillinger!$H$5:$H$50, MATCH($D427, Innstillinger!$F$5:$F$50, 0)),0))</f>
        <v/>
      </c>
      <c r="H427" s="35" t="str">
        <f t="shared" si="6"/>
        <v/>
      </c>
      <c r="I427" s="9"/>
    </row>
    <row r="428" spans="1:9" ht="18" customHeight="1" x14ac:dyDescent="0.25">
      <c r="A428" s="4"/>
      <c r="B428" s="11"/>
      <c r="C428" s="9"/>
      <c r="D428" s="9"/>
      <c r="E428" s="9"/>
      <c r="F428" s="29"/>
      <c r="G428" s="35" t="str">
        <f>IF($D428="","",IFERROR(INDEX(Innstillinger!$H$5:$H$50, MATCH($D428, Innstillinger!$F$5:$F$50, 0)),0))</f>
        <v/>
      </c>
      <c r="H428" s="35" t="str">
        <f t="shared" si="6"/>
        <v/>
      </c>
      <c r="I428" s="9"/>
    </row>
    <row r="429" spans="1:9" ht="18" customHeight="1" x14ac:dyDescent="0.25">
      <c r="A429" s="4"/>
      <c r="B429" s="11"/>
      <c r="C429" s="9"/>
      <c r="D429" s="9"/>
      <c r="E429" s="9"/>
      <c r="F429" s="29"/>
      <c r="G429" s="35" t="str">
        <f>IF($D429="","",IFERROR(INDEX(Innstillinger!$H$5:$H$50, MATCH($D429, Innstillinger!$F$5:$F$50, 0)),0))</f>
        <v/>
      </c>
      <c r="H429" s="35" t="str">
        <f t="shared" si="6"/>
        <v/>
      </c>
      <c r="I429" s="9"/>
    </row>
    <row r="430" spans="1:9" ht="18" customHeight="1" x14ac:dyDescent="0.25">
      <c r="A430" s="4"/>
      <c r="B430" s="11"/>
      <c r="C430" s="9"/>
      <c r="D430" s="9"/>
      <c r="E430" s="9"/>
      <c r="F430" s="29"/>
      <c r="G430" s="35" t="str">
        <f>IF($D430="","",IFERROR(INDEX(Innstillinger!$H$5:$H$50, MATCH($D430, Innstillinger!$F$5:$F$50, 0)),0))</f>
        <v/>
      </c>
      <c r="H430" s="35" t="str">
        <f t="shared" si="6"/>
        <v/>
      </c>
      <c r="I430" s="9"/>
    </row>
    <row r="431" spans="1:9" ht="18" customHeight="1" x14ac:dyDescent="0.25">
      <c r="A431" s="4"/>
      <c r="B431" s="11"/>
      <c r="C431" s="9"/>
      <c r="D431" s="9"/>
      <c r="E431" s="9"/>
      <c r="F431" s="29"/>
      <c r="G431" s="35" t="str">
        <f>IF($D431="","",IFERROR(INDEX(Innstillinger!$H$5:$H$50, MATCH($D431, Innstillinger!$F$5:$F$50, 0)),0))</f>
        <v/>
      </c>
      <c r="H431" s="35" t="str">
        <f t="shared" si="6"/>
        <v/>
      </c>
      <c r="I431" s="9"/>
    </row>
    <row r="432" spans="1:9" ht="18" customHeight="1" x14ac:dyDescent="0.25">
      <c r="A432" s="4"/>
      <c r="B432" s="11"/>
      <c r="C432" s="9"/>
      <c r="D432" s="9"/>
      <c r="E432" s="9"/>
      <c r="F432" s="29"/>
      <c r="G432" s="35" t="str">
        <f>IF($D432="","",IFERROR(INDEX(Innstillinger!$H$5:$H$50, MATCH($D432, Innstillinger!$F$5:$F$50, 0)),0))</f>
        <v/>
      </c>
      <c r="H432" s="35" t="str">
        <f t="shared" si="6"/>
        <v/>
      </c>
      <c r="I432" s="9"/>
    </row>
    <row r="433" spans="1:9" ht="18" customHeight="1" x14ac:dyDescent="0.25">
      <c r="A433" s="4"/>
      <c r="B433" s="11"/>
      <c r="C433" s="9"/>
      <c r="D433" s="9"/>
      <c r="E433" s="9"/>
      <c r="F433" s="29"/>
      <c r="G433" s="35" t="str">
        <f>IF($D433="","",IFERROR(INDEX(Innstillinger!$H$5:$H$50, MATCH($D433, Innstillinger!$F$5:$F$50, 0)),0))</f>
        <v/>
      </c>
      <c r="H433" s="35" t="str">
        <f t="shared" si="6"/>
        <v/>
      </c>
      <c r="I433" s="9"/>
    </row>
    <row r="434" spans="1:9" ht="18" customHeight="1" x14ac:dyDescent="0.25">
      <c r="A434" s="4"/>
      <c r="B434" s="11"/>
      <c r="C434" s="9"/>
      <c r="D434" s="9"/>
      <c r="E434" s="9"/>
      <c r="F434" s="29"/>
      <c r="G434" s="35" t="str">
        <f>IF($D434="","",IFERROR(INDEX(Innstillinger!$H$5:$H$50, MATCH($D434, Innstillinger!$F$5:$F$50, 0)),0))</f>
        <v/>
      </c>
      <c r="H434" s="35" t="str">
        <f t="shared" si="6"/>
        <v/>
      </c>
      <c r="I434" s="9"/>
    </row>
    <row r="435" spans="1:9" ht="18" customHeight="1" x14ac:dyDescent="0.25">
      <c r="A435" s="4"/>
      <c r="B435" s="11"/>
      <c r="C435" s="9"/>
      <c r="D435" s="9"/>
      <c r="E435" s="9"/>
      <c r="F435" s="29"/>
      <c r="G435" s="35" t="str">
        <f>IF($D435="","",IFERROR(INDEX(Innstillinger!$H$5:$H$50, MATCH($D435, Innstillinger!$F$5:$F$50, 0)),0))</f>
        <v/>
      </c>
      <c r="H435" s="35" t="str">
        <f t="shared" si="6"/>
        <v/>
      </c>
      <c r="I435" s="9"/>
    </row>
    <row r="436" spans="1:9" ht="18" customHeight="1" x14ac:dyDescent="0.25">
      <c r="A436" s="4"/>
      <c r="B436" s="11"/>
      <c r="C436" s="9"/>
      <c r="D436" s="9"/>
      <c r="E436" s="9"/>
      <c r="F436" s="29"/>
      <c r="G436" s="35" t="str">
        <f>IF($D436="","",IFERROR(INDEX(Innstillinger!$H$5:$H$50, MATCH($D436, Innstillinger!$F$5:$F$50, 0)),0))</f>
        <v/>
      </c>
      <c r="H436" s="35" t="str">
        <f t="shared" si="6"/>
        <v/>
      </c>
      <c r="I436" s="9"/>
    </row>
    <row r="437" spans="1:9" ht="18" customHeight="1" x14ac:dyDescent="0.25">
      <c r="A437" s="4"/>
      <c r="B437" s="11"/>
      <c r="C437" s="9"/>
      <c r="D437" s="9"/>
      <c r="E437" s="9"/>
      <c r="F437" s="29"/>
      <c r="G437" s="35" t="str">
        <f>IF($D437="","",IFERROR(INDEX(Innstillinger!$H$5:$H$50, MATCH($D437, Innstillinger!$F$5:$F$50, 0)),0))</f>
        <v/>
      </c>
      <c r="H437" s="35" t="str">
        <f t="shared" si="6"/>
        <v/>
      </c>
      <c r="I437" s="9"/>
    </row>
    <row r="438" spans="1:9" ht="18" customHeight="1" x14ac:dyDescent="0.25">
      <c r="A438" s="4"/>
      <c r="B438" s="11"/>
      <c r="C438" s="9"/>
      <c r="D438" s="9"/>
      <c r="E438" s="9"/>
      <c r="F438" s="29"/>
      <c r="G438" s="35" t="str">
        <f>IF($D438="","",IFERROR(INDEX(Innstillinger!$H$5:$H$50, MATCH($D438, Innstillinger!$F$5:$F$50, 0)),0))</f>
        <v/>
      </c>
      <c r="H438" s="35" t="str">
        <f t="shared" si="6"/>
        <v/>
      </c>
      <c r="I438" s="9"/>
    </row>
    <row r="439" spans="1:9" ht="18" customHeight="1" x14ac:dyDescent="0.25">
      <c r="A439" s="4"/>
      <c r="B439" s="11"/>
      <c r="C439" s="9"/>
      <c r="D439" s="9"/>
      <c r="E439" s="9"/>
      <c r="F439" s="29"/>
      <c r="G439" s="35" t="str">
        <f>IF($D439="","",IFERROR(INDEX(Innstillinger!$H$5:$H$50, MATCH($D439, Innstillinger!$F$5:$F$50, 0)),0))</f>
        <v/>
      </c>
      <c r="H439" s="35" t="str">
        <f t="shared" si="6"/>
        <v/>
      </c>
      <c r="I439" s="9"/>
    </row>
    <row r="440" spans="1:9" ht="18" customHeight="1" x14ac:dyDescent="0.25">
      <c r="A440" s="4"/>
      <c r="B440" s="11"/>
      <c r="C440" s="9"/>
      <c r="D440" s="9"/>
      <c r="E440" s="9"/>
      <c r="F440" s="29"/>
      <c r="G440" s="35" t="str">
        <f>IF($D440="","",IFERROR(INDEX(Innstillinger!$H$5:$H$50, MATCH($D440, Innstillinger!$F$5:$F$50, 0)),0))</f>
        <v/>
      </c>
      <c r="H440" s="35" t="str">
        <f t="shared" si="6"/>
        <v/>
      </c>
      <c r="I440" s="9"/>
    </row>
    <row r="441" spans="1:9" ht="18" customHeight="1" x14ac:dyDescent="0.25">
      <c r="A441" s="4"/>
      <c r="B441" s="11"/>
      <c r="C441" s="9"/>
      <c r="D441" s="9"/>
      <c r="E441" s="9"/>
      <c r="F441" s="29"/>
      <c r="G441" s="35" t="str">
        <f>IF($D441="","",IFERROR(INDEX(Innstillinger!$H$5:$H$50, MATCH($D441, Innstillinger!$F$5:$F$50, 0)),0))</f>
        <v/>
      </c>
      <c r="H441" s="35" t="str">
        <f t="shared" si="6"/>
        <v/>
      </c>
      <c r="I441" s="9"/>
    </row>
    <row r="442" spans="1:9" ht="18" customHeight="1" x14ac:dyDescent="0.25">
      <c r="A442" s="4"/>
      <c r="B442" s="11"/>
      <c r="C442" s="9"/>
      <c r="D442" s="9"/>
      <c r="E442" s="9"/>
      <c r="F442" s="29"/>
      <c r="G442" s="35" t="str">
        <f>IF($D442="","",IFERROR(INDEX(Innstillinger!$H$5:$H$50, MATCH($D442, Innstillinger!$F$5:$F$50, 0)),0))</f>
        <v/>
      </c>
      <c r="H442" s="35" t="str">
        <f t="shared" si="6"/>
        <v/>
      </c>
      <c r="I442" s="9"/>
    </row>
    <row r="443" spans="1:9" ht="18" customHeight="1" x14ac:dyDescent="0.25">
      <c r="A443" s="4"/>
      <c r="B443" s="11"/>
      <c r="C443" s="9"/>
      <c r="D443" s="9"/>
      <c r="E443" s="9"/>
      <c r="F443" s="29"/>
      <c r="G443" s="35" t="str">
        <f>IF($D443="","",IFERROR(INDEX(Innstillinger!$H$5:$H$50, MATCH($D443, Innstillinger!$F$5:$F$50, 0)),0))</f>
        <v/>
      </c>
      <c r="H443" s="35" t="str">
        <f t="shared" si="6"/>
        <v/>
      </c>
      <c r="I443" s="9"/>
    </row>
    <row r="444" spans="1:9" ht="18" customHeight="1" x14ac:dyDescent="0.25">
      <c r="A444" s="4"/>
      <c r="B444" s="11"/>
      <c r="C444" s="9"/>
      <c r="D444" s="9"/>
      <c r="E444" s="9"/>
      <c r="F444" s="29"/>
      <c r="G444" s="35" t="str">
        <f>IF($D444="","",IFERROR(INDEX(Innstillinger!$H$5:$H$50, MATCH($D444, Innstillinger!$F$5:$F$50, 0)),0))</f>
        <v/>
      </c>
      <c r="H444" s="35" t="str">
        <f t="shared" si="6"/>
        <v/>
      </c>
      <c r="I444" s="9"/>
    </row>
    <row r="445" spans="1:9" ht="18" customHeight="1" x14ac:dyDescent="0.25">
      <c r="A445" s="4"/>
      <c r="B445" s="11"/>
      <c r="C445" s="9"/>
      <c r="D445" s="9"/>
      <c r="E445" s="9"/>
      <c r="F445" s="29"/>
      <c r="G445" s="35" t="str">
        <f>IF($D445="","",IFERROR(INDEX(Innstillinger!$H$5:$H$50, MATCH($D445, Innstillinger!$F$5:$F$50, 0)),0))</f>
        <v/>
      </c>
      <c r="H445" s="35" t="str">
        <f t="shared" si="6"/>
        <v/>
      </c>
      <c r="I445" s="9"/>
    </row>
    <row r="446" spans="1:9" ht="18" customHeight="1" x14ac:dyDescent="0.25">
      <c r="A446" s="4"/>
      <c r="B446" s="11"/>
      <c r="C446" s="9"/>
      <c r="D446" s="9"/>
      <c r="E446" s="9"/>
      <c r="F446" s="29"/>
      <c r="G446" s="35" t="str">
        <f>IF($D446="","",IFERROR(INDEX(Innstillinger!$H$5:$H$50, MATCH($D446, Innstillinger!$F$5:$F$50, 0)),0))</f>
        <v/>
      </c>
      <c r="H446" s="35" t="str">
        <f t="shared" si="6"/>
        <v/>
      </c>
      <c r="I446" s="9"/>
    </row>
    <row r="447" spans="1:9" ht="18" customHeight="1" x14ac:dyDescent="0.25">
      <c r="A447" s="4"/>
      <c r="B447" s="11"/>
      <c r="C447" s="9"/>
      <c r="D447" s="9"/>
      <c r="E447" s="9"/>
      <c r="F447" s="29"/>
      <c r="G447" s="35" t="str">
        <f>IF($D447="","",IFERROR(INDEX(Innstillinger!$H$5:$H$50, MATCH($D447, Innstillinger!$F$5:$F$50, 0)),0))</f>
        <v/>
      </c>
      <c r="H447" s="35" t="str">
        <f t="shared" si="6"/>
        <v/>
      </c>
      <c r="I447" s="9"/>
    </row>
    <row r="448" spans="1:9" ht="18" customHeight="1" x14ac:dyDescent="0.25">
      <c r="A448" s="4"/>
      <c r="B448" s="11"/>
      <c r="C448" s="9"/>
      <c r="D448" s="9"/>
      <c r="E448" s="9"/>
      <c r="F448" s="29"/>
      <c r="G448" s="35" t="str">
        <f>IF($D448="","",IFERROR(INDEX(Innstillinger!$H$5:$H$50, MATCH($D448, Innstillinger!$F$5:$F$50, 0)),0))</f>
        <v/>
      </c>
      <c r="H448" s="35" t="str">
        <f t="shared" si="6"/>
        <v/>
      </c>
      <c r="I448" s="9"/>
    </row>
    <row r="449" spans="1:9" ht="18" customHeight="1" x14ac:dyDescent="0.25">
      <c r="A449" s="4"/>
      <c r="B449" s="11"/>
      <c r="C449" s="9"/>
      <c r="D449" s="9"/>
      <c r="E449" s="9"/>
      <c r="F449" s="29"/>
      <c r="G449" s="35" t="str">
        <f>IF($D449="","",IFERROR(INDEX(Innstillinger!$H$5:$H$50, MATCH($D449, Innstillinger!$F$5:$F$50, 0)),0))</f>
        <v/>
      </c>
      <c r="H449" s="35" t="str">
        <f t="shared" si="6"/>
        <v/>
      </c>
      <c r="I449" s="9"/>
    </row>
    <row r="450" spans="1:9" ht="18" customHeight="1" x14ac:dyDescent="0.25">
      <c r="A450" s="4"/>
      <c r="B450" s="11"/>
      <c r="C450" s="9"/>
      <c r="D450" s="9"/>
      <c r="E450" s="9"/>
      <c r="F450" s="29"/>
      <c r="G450" s="35" t="str">
        <f>IF($D450="","",IFERROR(INDEX(Innstillinger!$H$5:$H$50, MATCH($D450, Innstillinger!$F$5:$F$50, 0)),0))</f>
        <v/>
      </c>
      <c r="H450" s="35" t="str">
        <f t="shared" si="6"/>
        <v/>
      </c>
      <c r="I450" s="9"/>
    </row>
    <row r="451" spans="1:9" ht="18" customHeight="1" x14ac:dyDescent="0.25">
      <c r="A451" s="4"/>
      <c r="B451" s="11"/>
      <c r="C451" s="9"/>
      <c r="D451" s="9"/>
      <c r="E451" s="9"/>
      <c r="F451" s="29"/>
      <c r="G451" s="35" t="str">
        <f>IF($D451="","",IFERROR(INDEX(Innstillinger!$H$5:$H$50, MATCH($D451, Innstillinger!$F$5:$F$50, 0)),0))</f>
        <v/>
      </c>
      <c r="H451" s="35" t="str">
        <f t="shared" ref="H451:H499" si="7">IF($F451="","",$F451*$G451)</f>
        <v/>
      </c>
      <c r="I451" s="9"/>
    </row>
    <row r="452" spans="1:9" ht="18" customHeight="1" x14ac:dyDescent="0.25">
      <c r="A452" s="4"/>
      <c r="B452" s="11"/>
      <c r="C452" s="9"/>
      <c r="D452" s="9"/>
      <c r="E452" s="9"/>
      <c r="F452" s="29"/>
      <c r="G452" s="35" t="str">
        <f>IF($D452="","",IFERROR(INDEX(Innstillinger!$H$5:$H$50, MATCH($D452, Innstillinger!$F$5:$F$50, 0)),0))</f>
        <v/>
      </c>
      <c r="H452" s="35" t="str">
        <f t="shared" si="7"/>
        <v/>
      </c>
      <c r="I452" s="9"/>
    </row>
    <row r="453" spans="1:9" ht="18" customHeight="1" x14ac:dyDescent="0.25">
      <c r="A453" s="4"/>
      <c r="B453" s="11"/>
      <c r="C453" s="9"/>
      <c r="D453" s="9"/>
      <c r="E453" s="9"/>
      <c r="F453" s="29"/>
      <c r="G453" s="35" t="str">
        <f>IF($D453="","",IFERROR(INDEX(Innstillinger!$H$5:$H$50, MATCH($D453, Innstillinger!$F$5:$F$50, 0)),0))</f>
        <v/>
      </c>
      <c r="H453" s="35" t="str">
        <f t="shared" si="7"/>
        <v/>
      </c>
      <c r="I453" s="9"/>
    </row>
    <row r="454" spans="1:9" ht="18" customHeight="1" x14ac:dyDescent="0.25">
      <c r="A454" s="4"/>
      <c r="B454" s="11"/>
      <c r="C454" s="9"/>
      <c r="D454" s="9"/>
      <c r="E454" s="9"/>
      <c r="F454" s="29"/>
      <c r="G454" s="35" t="str">
        <f>IF($D454="","",IFERROR(INDEX(Innstillinger!$H$5:$H$50, MATCH($D454, Innstillinger!$F$5:$F$50, 0)),0))</f>
        <v/>
      </c>
      <c r="H454" s="35" t="str">
        <f t="shared" si="7"/>
        <v/>
      </c>
      <c r="I454" s="9"/>
    </row>
    <row r="455" spans="1:9" ht="18" customHeight="1" x14ac:dyDescent="0.25">
      <c r="A455" s="4"/>
      <c r="B455" s="11"/>
      <c r="C455" s="9"/>
      <c r="D455" s="9"/>
      <c r="E455" s="9"/>
      <c r="F455" s="29"/>
      <c r="G455" s="35" t="str">
        <f>IF($D455="","",IFERROR(INDEX(Innstillinger!$H$5:$H$50, MATCH($D455, Innstillinger!$F$5:$F$50, 0)),0))</f>
        <v/>
      </c>
      <c r="H455" s="35" t="str">
        <f t="shared" si="7"/>
        <v/>
      </c>
      <c r="I455" s="9"/>
    </row>
    <row r="456" spans="1:9" ht="18" customHeight="1" x14ac:dyDescent="0.25">
      <c r="A456" s="4"/>
      <c r="B456" s="11"/>
      <c r="C456" s="9"/>
      <c r="D456" s="9"/>
      <c r="E456" s="9"/>
      <c r="F456" s="29"/>
      <c r="G456" s="35" t="str">
        <f>IF($D456="","",IFERROR(INDEX(Innstillinger!$H$5:$H$50, MATCH($D456, Innstillinger!$F$5:$F$50, 0)),0))</f>
        <v/>
      </c>
      <c r="H456" s="35" t="str">
        <f t="shared" si="7"/>
        <v/>
      </c>
      <c r="I456" s="9"/>
    </row>
    <row r="457" spans="1:9" ht="18" customHeight="1" x14ac:dyDescent="0.25">
      <c r="A457" s="4"/>
      <c r="B457" s="11"/>
      <c r="C457" s="9"/>
      <c r="D457" s="9"/>
      <c r="E457" s="9"/>
      <c r="F457" s="29"/>
      <c r="G457" s="35" t="str">
        <f>IF($D457="","",IFERROR(INDEX(Innstillinger!$H$5:$H$50, MATCH($D457, Innstillinger!$F$5:$F$50, 0)),0))</f>
        <v/>
      </c>
      <c r="H457" s="35" t="str">
        <f t="shared" si="7"/>
        <v/>
      </c>
      <c r="I457" s="9"/>
    </row>
    <row r="458" spans="1:9" ht="18" customHeight="1" x14ac:dyDescent="0.25">
      <c r="A458" s="4"/>
      <c r="B458" s="11"/>
      <c r="C458" s="9"/>
      <c r="D458" s="9"/>
      <c r="E458" s="9"/>
      <c r="F458" s="29"/>
      <c r="G458" s="35" t="str">
        <f>IF($D458="","",IFERROR(INDEX(Innstillinger!$H$5:$H$50, MATCH($D458, Innstillinger!$F$5:$F$50, 0)),0))</f>
        <v/>
      </c>
      <c r="H458" s="35" t="str">
        <f t="shared" si="7"/>
        <v/>
      </c>
      <c r="I458" s="9"/>
    </row>
    <row r="459" spans="1:9" ht="18" customHeight="1" x14ac:dyDescent="0.25">
      <c r="A459" s="4"/>
      <c r="B459" s="11"/>
      <c r="C459" s="9"/>
      <c r="D459" s="9"/>
      <c r="E459" s="9"/>
      <c r="F459" s="29"/>
      <c r="G459" s="35" t="str">
        <f>IF($D459="","",IFERROR(INDEX(Innstillinger!$H$5:$H$50, MATCH($D459, Innstillinger!$F$5:$F$50, 0)),0))</f>
        <v/>
      </c>
      <c r="H459" s="35" t="str">
        <f t="shared" si="7"/>
        <v/>
      </c>
      <c r="I459" s="9"/>
    </row>
    <row r="460" spans="1:9" ht="18" customHeight="1" x14ac:dyDescent="0.25">
      <c r="A460" s="4"/>
      <c r="B460" s="11"/>
      <c r="C460" s="9"/>
      <c r="D460" s="9"/>
      <c r="E460" s="9"/>
      <c r="F460" s="29"/>
      <c r="G460" s="35" t="str">
        <f>IF($D460="","",IFERROR(INDEX(Innstillinger!$H$5:$H$50, MATCH($D460, Innstillinger!$F$5:$F$50, 0)),0))</f>
        <v/>
      </c>
      <c r="H460" s="35" t="str">
        <f t="shared" si="7"/>
        <v/>
      </c>
      <c r="I460" s="9"/>
    </row>
    <row r="461" spans="1:9" ht="18" customHeight="1" x14ac:dyDescent="0.25">
      <c r="A461" s="4"/>
      <c r="B461" s="11"/>
      <c r="C461" s="9"/>
      <c r="D461" s="9"/>
      <c r="E461" s="9"/>
      <c r="F461" s="29"/>
      <c r="G461" s="35" t="str">
        <f>IF($D461="","",IFERROR(INDEX(Innstillinger!$H$5:$H$50, MATCH($D461, Innstillinger!$F$5:$F$50, 0)),0))</f>
        <v/>
      </c>
      <c r="H461" s="35" t="str">
        <f t="shared" si="7"/>
        <v/>
      </c>
      <c r="I461" s="9"/>
    </row>
    <row r="462" spans="1:9" ht="18" customHeight="1" x14ac:dyDescent="0.25">
      <c r="A462" s="4"/>
      <c r="B462" s="11"/>
      <c r="C462" s="9"/>
      <c r="D462" s="9"/>
      <c r="E462" s="9"/>
      <c r="F462" s="29"/>
      <c r="G462" s="35" t="str">
        <f>IF($D462="","",IFERROR(INDEX(Innstillinger!$H$5:$H$50, MATCH($D462, Innstillinger!$F$5:$F$50, 0)),0))</f>
        <v/>
      </c>
      <c r="H462" s="35" t="str">
        <f t="shared" si="7"/>
        <v/>
      </c>
      <c r="I462" s="9"/>
    </row>
    <row r="463" spans="1:9" ht="18" customHeight="1" x14ac:dyDescent="0.25">
      <c r="A463" s="4"/>
      <c r="B463" s="11"/>
      <c r="C463" s="9"/>
      <c r="D463" s="9"/>
      <c r="E463" s="9"/>
      <c r="F463" s="29"/>
      <c r="G463" s="35" t="str">
        <f>IF($D463="","",IFERROR(INDEX(Innstillinger!$H$5:$H$50, MATCH($D463, Innstillinger!$F$5:$F$50, 0)),0))</f>
        <v/>
      </c>
      <c r="H463" s="35" t="str">
        <f t="shared" si="7"/>
        <v/>
      </c>
      <c r="I463" s="9"/>
    </row>
    <row r="464" spans="1:9" ht="18" customHeight="1" x14ac:dyDescent="0.25">
      <c r="A464" s="4"/>
      <c r="B464" s="11"/>
      <c r="C464" s="9"/>
      <c r="D464" s="9"/>
      <c r="E464" s="9"/>
      <c r="F464" s="29"/>
      <c r="G464" s="35" t="str">
        <f>IF($D464="","",IFERROR(INDEX(Innstillinger!$H$5:$H$50, MATCH($D464, Innstillinger!$F$5:$F$50, 0)),0))</f>
        <v/>
      </c>
      <c r="H464" s="35" t="str">
        <f t="shared" si="7"/>
        <v/>
      </c>
      <c r="I464" s="9"/>
    </row>
    <row r="465" spans="1:9" ht="18" customHeight="1" x14ac:dyDescent="0.25">
      <c r="A465" s="4"/>
      <c r="B465" s="11"/>
      <c r="C465" s="9"/>
      <c r="D465" s="9"/>
      <c r="E465" s="9"/>
      <c r="F465" s="29"/>
      <c r="G465" s="35" t="str">
        <f>IF($D465="","",IFERROR(INDEX(Innstillinger!$H$5:$H$50, MATCH($D465, Innstillinger!$F$5:$F$50, 0)),0))</f>
        <v/>
      </c>
      <c r="H465" s="35" t="str">
        <f t="shared" si="7"/>
        <v/>
      </c>
      <c r="I465" s="9"/>
    </row>
    <row r="466" spans="1:9" ht="18" customHeight="1" x14ac:dyDescent="0.25">
      <c r="A466" s="4"/>
      <c r="B466" s="11"/>
      <c r="C466" s="9"/>
      <c r="D466" s="9"/>
      <c r="E466" s="9"/>
      <c r="F466" s="29"/>
      <c r="G466" s="35" t="str">
        <f>IF($D466="","",IFERROR(INDEX(Innstillinger!$H$5:$H$50, MATCH($D466, Innstillinger!$F$5:$F$50, 0)),0))</f>
        <v/>
      </c>
      <c r="H466" s="35" t="str">
        <f t="shared" si="7"/>
        <v/>
      </c>
      <c r="I466" s="9"/>
    </row>
    <row r="467" spans="1:9" ht="18" customHeight="1" x14ac:dyDescent="0.25">
      <c r="A467" s="4"/>
      <c r="B467" s="11"/>
      <c r="C467" s="9"/>
      <c r="D467" s="9"/>
      <c r="E467" s="9"/>
      <c r="F467" s="29"/>
      <c r="G467" s="35" t="str">
        <f>IF($D467="","",IFERROR(INDEX(Innstillinger!$H$5:$H$50, MATCH($D467, Innstillinger!$F$5:$F$50, 0)),0))</f>
        <v/>
      </c>
      <c r="H467" s="35" t="str">
        <f t="shared" si="7"/>
        <v/>
      </c>
      <c r="I467" s="9"/>
    </row>
    <row r="468" spans="1:9" ht="18" customHeight="1" x14ac:dyDescent="0.25">
      <c r="A468" s="4"/>
      <c r="B468" s="11"/>
      <c r="C468" s="9"/>
      <c r="D468" s="9"/>
      <c r="E468" s="9"/>
      <c r="F468" s="29"/>
      <c r="G468" s="35" t="str">
        <f>IF($D468="","",IFERROR(INDEX(Innstillinger!$H$5:$H$50, MATCH($D468, Innstillinger!$F$5:$F$50, 0)),0))</f>
        <v/>
      </c>
      <c r="H468" s="35" t="str">
        <f t="shared" si="7"/>
        <v/>
      </c>
      <c r="I468" s="9"/>
    </row>
    <row r="469" spans="1:9" ht="18" customHeight="1" x14ac:dyDescent="0.25">
      <c r="A469" s="4"/>
      <c r="B469" s="11"/>
      <c r="C469" s="9"/>
      <c r="D469" s="9"/>
      <c r="E469" s="9"/>
      <c r="F469" s="29"/>
      <c r="G469" s="35" t="str">
        <f>IF($D469="","",IFERROR(INDEX(Innstillinger!$H$5:$H$50, MATCH($D469, Innstillinger!$F$5:$F$50, 0)),0))</f>
        <v/>
      </c>
      <c r="H469" s="35" t="str">
        <f t="shared" si="7"/>
        <v/>
      </c>
      <c r="I469" s="9"/>
    </row>
    <row r="470" spans="1:9" ht="18" customHeight="1" x14ac:dyDescent="0.25">
      <c r="A470" s="4"/>
      <c r="B470" s="11"/>
      <c r="C470" s="9"/>
      <c r="D470" s="9"/>
      <c r="E470" s="9"/>
      <c r="F470" s="29"/>
      <c r="G470" s="35" t="str">
        <f>IF($D470="","",IFERROR(INDEX(Innstillinger!$H$5:$H$50, MATCH($D470, Innstillinger!$F$5:$F$50, 0)),0))</f>
        <v/>
      </c>
      <c r="H470" s="35" t="str">
        <f t="shared" si="7"/>
        <v/>
      </c>
      <c r="I470" s="9"/>
    </row>
    <row r="471" spans="1:9" ht="18" customHeight="1" x14ac:dyDescent="0.25">
      <c r="A471" s="4"/>
      <c r="B471" s="11"/>
      <c r="C471" s="9"/>
      <c r="D471" s="9"/>
      <c r="E471" s="9"/>
      <c r="F471" s="29"/>
      <c r="G471" s="35" t="str">
        <f>IF($D471="","",IFERROR(INDEX(Innstillinger!$H$5:$H$50, MATCH($D471, Innstillinger!$F$5:$F$50, 0)),0))</f>
        <v/>
      </c>
      <c r="H471" s="35" t="str">
        <f t="shared" si="7"/>
        <v/>
      </c>
      <c r="I471" s="9"/>
    </row>
    <row r="472" spans="1:9" ht="18" customHeight="1" x14ac:dyDescent="0.25">
      <c r="A472" s="4"/>
      <c r="B472" s="11"/>
      <c r="C472" s="9"/>
      <c r="D472" s="9"/>
      <c r="E472" s="9"/>
      <c r="F472" s="29"/>
      <c r="G472" s="35" t="str">
        <f>IF($D472="","",IFERROR(INDEX(Innstillinger!$H$5:$H$50, MATCH($D472, Innstillinger!$F$5:$F$50, 0)),0))</f>
        <v/>
      </c>
      <c r="H472" s="35" t="str">
        <f t="shared" si="7"/>
        <v/>
      </c>
      <c r="I472" s="9"/>
    </row>
    <row r="473" spans="1:9" ht="18" customHeight="1" x14ac:dyDescent="0.25">
      <c r="A473" s="4"/>
      <c r="B473" s="11"/>
      <c r="C473" s="9"/>
      <c r="D473" s="9"/>
      <c r="E473" s="9"/>
      <c r="F473" s="29"/>
      <c r="G473" s="35" t="str">
        <f>IF($D473="","",IFERROR(INDEX(Innstillinger!$H$5:$H$50, MATCH($D473, Innstillinger!$F$5:$F$50, 0)),0))</f>
        <v/>
      </c>
      <c r="H473" s="35" t="str">
        <f t="shared" si="7"/>
        <v/>
      </c>
      <c r="I473" s="9"/>
    </row>
    <row r="474" spans="1:9" ht="18" customHeight="1" x14ac:dyDescent="0.25">
      <c r="A474" s="4"/>
      <c r="B474" s="11"/>
      <c r="C474" s="9"/>
      <c r="D474" s="9"/>
      <c r="E474" s="9"/>
      <c r="F474" s="29"/>
      <c r="G474" s="35" t="str">
        <f>IF($D474="","",IFERROR(INDEX(Innstillinger!$H$5:$H$50, MATCH($D474, Innstillinger!$F$5:$F$50, 0)),0))</f>
        <v/>
      </c>
      <c r="H474" s="35" t="str">
        <f t="shared" si="7"/>
        <v/>
      </c>
      <c r="I474" s="9"/>
    </row>
    <row r="475" spans="1:9" ht="18" customHeight="1" x14ac:dyDescent="0.25">
      <c r="A475" s="4"/>
      <c r="B475" s="11"/>
      <c r="C475" s="9"/>
      <c r="D475" s="9"/>
      <c r="E475" s="9"/>
      <c r="F475" s="29"/>
      <c r="G475" s="35" t="str">
        <f>IF($D475="","",IFERROR(INDEX(Innstillinger!$H$5:$H$50, MATCH($D475, Innstillinger!$F$5:$F$50, 0)),0))</f>
        <v/>
      </c>
      <c r="H475" s="35" t="str">
        <f t="shared" si="7"/>
        <v/>
      </c>
      <c r="I475" s="9"/>
    </row>
    <row r="476" spans="1:9" ht="18" customHeight="1" x14ac:dyDescent="0.25">
      <c r="A476" s="4"/>
      <c r="B476" s="11"/>
      <c r="C476" s="9"/>
      <c r="D476" s="9"/>
      <c r="E476" s="9"/>
      <c r="F476" s="29"/>
      <c r="G476" s="35" t="str">
        <f>IF($D476="","",IFERROR(INDEX(Innstillinger!$H$5:$H$50, MATCH($D476, Innstillinger!$F$5:$F$50, 0)),0))</f>
        <v/>
      </c>
      <c r="H476" s="35" t="str">
        <f t="shared" si="7"/>
        <v/>
      </c>
      <c r="I476" s="9"/>
    </row>
    <row r="477" spans="1:9" ht="18" customHeight="1" x14ac:dyDescent="0.25">
      <c r="A477" s="4"/>
      <c r="B477" s="11"/>
      <c r="C477" s="9"/>
      <c r="D477" s="9"/>
      <c r="E477" s="9"/>
      <c r="F477" s="29"/>
      <c r="G477" s="35" t="str">
        <f>IF($D477="","",IFERROR(INDEX(Innstillinger!$H$5:$H$50, MATCH($D477, Innstillinger!$F$5:$F$50, 0)),0))</f>
        <v/>
      </c>
      <c r="H477" s="35" t="str">
        <f t="shared" si="7"/>
        <v/>
      </c>
      <c r="I477" s="9"/>
    </row>
    <row r="478" spans="1:9" ht="18" customHeight="1" x14ac:dyDescent="0.25">
      <c r="A478" s="4"/>
      <c r="B478" s="11"/>
      <c r="C478" s="9"/>
      <c r="D478" s="9"/>
      <c r="E478" s="9"/>
      <c r="F478" s="29"/>
      <c r="G478" s="35" t="str">
        <f>IF($D478="","",IFERROR(INDEX(Innstillinger!$H$5:$H$50, MATCH($D478, Innstillinger!$F$5:$F$50, 0)),0))</f>
        <v/>
      </c>
      <c r="H478" s="35" t="str">
        <f t="shared" si="7"/>
        <v/>
      </c>
      <c r="I478" s="9"/>
    </row>
    <row r="479" spans="1:9" ht="18" customHeight="1" x14ac:dyDescent="0.25">
      <c r="A479" s="4"/>
      <c r="B479" s="11"/>
      <c r="C479" s="9"/>
      <c r="D479" s="9"/>
      <c r="E479" s="9"/>
      <c r="F479" s="29"/>
      <c r="G479" s="35" t="str">
        <f>IF($D479="","",IFERROR(INDEX(Innstillinger!$H$5:$H$50, MATCH($D479, Innstillinger!$F$5:$F$50, 0)),0))</f>
        <v/>
      </c>
      <c r="H479" s="35" t="str">
        <f t="shared" si="7"/>
        <v/>
      </c>
      <c r="I479" s="9"/>
    </row>
    <row r="480" spans="1:9" ht="18" customHeight="1" x14ac:dyDescent="0.25">
      <c r="A480" s="4"/>
      <c r="B480" s="11"/>
      <c r="C480" s="9"/>
      <c r="D480" s="9"/>
      <c r="E480" s="9"/>
      <c r="F480" s="29"/>
      <c r="G480" s="35" t="str">
        <f>IF($D480="","",IFERROR(INDEX(Innstillinger!$H$5:$H$50, MATCH($D480, Innstillinger!$F$5:$F$50, 0)),0))</f>
        <v/>
      </c>
      <c r="H480" s="35" t="str">
        <f t="shared" si="7"/>
        <v/>
      </c>
      <c r="I480" s="9"/>
    </row>
    <row r="481" spans="1:9" ht="18" customHeight="1" x14ac:dyDescent="0.25">
      <c r="A481" s="4"/>
      <c r="B481" s="11"/>
      <c r="C481" s="9"/>
      <c r="D481" s="9"/>
      <c r="E481" s="9"/>
      <c r="F481" s="29"/>
      <c r="G481" s="35" t="str">
        <f>IF($D481="","",IFERROR(INDEX(Innstillinger!$H$5:$H$50, MATCH($D481, Innstillinger!$F$5:$F$50, 0)),0))</f>
        <v/>
      </c>
      <c r="H481" s="35" t="str">
        <f t="shared" si="7"/>
        <v/>
      </c>
      <c r="I481" s="9"/>
    </row>
    <row r="482" spans="1:9" ht="18" customHeight="1" x14ac:dyDescent="0.25">
      <c r="A482" s="4"/>
      <c r="B482" s="11"/>
      <c r="C482" s="9"/>
      <c r="D482" s="9"/>
      <c r="E482" s="9"/>
      <c r="F482" s="29"/>
      <c r="G482" s="35" t="str">
        <f>IF($D482="","",IFERROR(INDEX(Innstillinger!$H$5:$H$50, MATCH($D482, Innstillinger!$F$5:$F$50, 0)),0))</f>
        <v/>
      </c>
      <c r="H482" s="35" t="str">
        <f t="shared" si="7"/>
        <v/>
      </c>
      <c r="I482" s="9"/>
    </row>
    <row r="483" spans="1:9" ht="18" customHeight="1" x14ac:dyDescent="0.25">
      <c r="A483" s="4"/>
      <c r="B483" s="11"/>
      <c r="C483" s="9"/>
      <c r="D483" s="9"/>
      <c r="E483" s="9"/>
      <c r="F483" s="29"/>
      <c r="G483" s="35" t="str">
        <f>IF($D483="","",IFERROR(INDEX(Innstillinger!$H$5:$H$50, MATCH($D483, Innstillinger!$F$5:$F$50, 0)),0))</f>
        <v/>
      </c>
      <c r="H483" s="35" t="str">
        <f t="shared" si="7"/>
        <v/>
      </c>
      <c r="I483" s="9"/>
    </row>
    <row r="484" spans="1:9" ht="18" customHeight="1" x14ac:dyDescent="0.25">
      <c r="A484" s="4"/>
      <c r="B484" s="11"/>
      <c r="C484" s="9"/>
      <c r="D484" s="9"/>
      <c r="E484" s="9"/>
      <c r="F484" s="29"/>
      <c r="G484" s="35" t="str">
        <f>IF($D484="","",IFERROR(INDEX(Innstillinger!$H$5:$H$50, MATCH($D484, Innstillinger!$F$5:$F$50, 0)),0))</f>
        <v/>
      </c>
      <c r="H484" s="35" t="str">
        <f t="shared" si="7"/>
        <v/>
      </c>
      <c r="I484" s="9"/>
    </row>
    <row r="485" spans="1:9" ht="18" customHeight="1" x14ac:dyDescent="0.25">
      <c r="A485" s="4"/>
      <c r="B485" s="11"/>
      <c r="C485" s="9"/>
      <c r="D485" s="9"/>
      <c r="E485" s="9"/>
      <c r="F485" s="29"/>
      <c r="G485" s="35" t="str">
        <f>IF($D485="","",IFERROR(INDEX(Innstillinger!$H$5:$H$50, MATCH($D485, Innstillinger!$F$5:$F$50, 0)),0))</f>
        <v/>
      </c>
      <c r="H485" s="35" t="str">
        <f t="shared" si="7"/>
        <v/>
      </c>
      <c r="I485" s="9"/>
    </row>
    <row r="486" spans="1:9" ht="18" customHeight="1" x14ac:dyDescent="0.25">
      <c r="A486" s="4"/>
      <c r="B486" s="11"/>
      <c r="C486" s="9"/>
      <c r="D486" s="9"/>
      <c r="E486" s="9"/>
      <c r="F486" s="29"/>
      <c r="G486" s="35" t="str">
        <f>IF($D486="","",IFERROR(INDEX(Innstillinger!$H$5:$H$50, MATCH($D486, Innstillinger!$F$5:$F$50, 0)),0))</f>
        <v/>
      </c>
      <c r="H486" s="35" t="str">
        <f t="shared" si="7"/>
        <v/>
      </c>
      <c r="I486" s="9"/>
    </row>
    <row r="487" spans="1:9" ht="18" customHeight="1" x14ac:dyDescent="0.25">
      <c r="A487" s="4"/>
      <c r="B487" s="11"/>
      <c r="C487" s="9"/>
      <c r="D487" s="9"/>
      <c r="E487" s="9"/>
      <c r="F487" s="29"/>
      <c r="G487" s="35" t="str">
        <f>IF($D487="","",IFERROR(INDEX(Innstillinger!$H$5:$H$50, MATCH($D487, Innstillinger!$F$5:$F$50, 0)),0))</f>
        <v/>
      </c>
      <c r="H487" s="35" t="str">
        <f t="shared" si="7"/>
        <v/>
      </c>
      <c r="I487" s="9"/>
    </row>
    <row r="488" spans="1:9" ht="18" customHeight="1" x14ac:dyDescent="0.25">
      <c r="A488" s="4"/>
      <c r="B488" s="11"/>
      <c r="C488" s="9"/>
      <c r="D488" s="9"/>
      <c r="E488" s="9"/>
      <c r="F488" s="29"/>
      <c r="G488" s="35" t="str">
        <f>IF($D488="","",IFERROR(INDEX(Innstillinger!$H$5:$H$50, MATCH($D488, Innstillinger!$F$5:$F$50, 0)),0))</f>
        <v/>
      </c>
      <c r="H488" s="35" t="str">
        <f t="shared" si="7"/>
        <v/>
      </c>
      <c r="I488" s="9"/>
    </row>
    <row r="489" spans="1:9" ht="18" customHeight="1" x14ac:dyDescent="0.25">
      <c r="A489" s="4"/>
      <c r="B489" s="11"/>
      <c r="C489" s="9"/>
      <c r="D489" s="9"/>
      <c r="E489" s="9"/>
      <c r="F489" s="29"/>
      <c r="G489" s="35" t="str">
        <f>IF($D489="","",IFERROR(INDEX(Innstillinger!$H$5:$H$50, MATCH($D489, Innstillinger!$F$5:$F$50, 0)),0))</f>
        <v/>
      </c>
      <c r="H489" s="35" t="str">
        <f t="shared" si="7"/>
        <v/>
      </c>
      <c r="I489" s="9"/>
    </row>
    <row r="490" spans="1:9" ht="18" customHeight="1" x14ac:dyDescent="0.25">
      <c r="A490" s="4"/>
      <c r="B490" s="11"/>
      <c r="C490" s="9"/>
      <c r="D490" s="9"/>
      <c r="E490" s="9"/>
      <c r="F490" s="29"/>
      <c r="G490" s="35" t="str">
        <f>IF($D490="","",IFERROR(INDEX(Innstillinger!$H$5:$H$50, MATCH($D490, Innstillinger!$F$5:$F$50, 0)),0))</f>
        <v/>
      </c>
      <c r="H490" s="35" t="str">
        <f t="shared" si="7"/>
        <v/>
      </c>
      <c r="I490" s="9"/>
    </row>
    <row r="491" spans="1:9" ht="18" customHeight="1" x14ac:dyDescent="0.25">
      <c r="A491" s="4"/>
      <c r="B491" s="11"/>
      <c r="C491" s="9"/>
      <c r="D491" s="9"/>
      <c r="E491" s="9"/>
      <c r="F491" s="29"/>
      <c r="G491" s="35" t="str">
        <f>IF($D491="","",IFERROR(INDEX(Innstillinger!$H$5:$H$50, MATCH($D491, Innstillinger!$F$5:$F$50, 0)),0))</f>
        <v/>
      </c>
      <c r="H491" s="35" t="str">
        <f t="shared" si="7"/>
        <v/>
      </c>
      <c r="I491" s="9"/>
    </row>
    <row r="492" spans="1:9" ht="18" customHeight="1" x14ac:dyDescent="0.25">
      <c r="A492" s="4"/>
      <c r="B492" s="11"/>
      <c r="C492" s="9"/>
      <c r="D492" s="9"/>
      <c r="E492" s="9"/>
      <c r="F492" s="29"/>
      <c r="G492" s="35" t="str">
        <f>IF($D492="","",IFERROR(INDEX(Innstillinger!$H$5:$H$50, MATCH($D492, Innstillinger!$F$5:$F$50, 0)),0))</f>
        <v/>
      </c>
      <c r="H492" s="35" t="str">
        <f t="shared" si="7"/>
        <v/>
      </c>
      <c r="I492" s="9"/>
    </row>
    <row r="493" spans="1:9" ht="18" customHeight="1" x14ac:dyDescent="0.25">
      <c r="A493" s="4"/>
      <c r="B493" s="11"/>
      <c r="C493" s="9"/>
      <c r="D493" s="9"/>
      <c r="E493" s="9"/>
      <c r="F493" s="29"/>
      <c r="G493" s="35" t="str">
        <f>IF($D493="","",IFERROR(INDEX(Innstillinger!$H$5:$H$50, MATCH($D493, Innstillinger!$F$5:$F$50, 0)),0))</f>
        <v/>
      </c>
      <c r="H493" s="35" t="str">
        <f t="shared" si="7"/>
        <v/>
      </c>
      <c r="I493" s="9"/>
    </row>
    <row r="494" spans="1:9" ht="18" customHeight="1" x14ac:dyDescent="0.25">
      <c r="A494" s="4"/>
      <c r="B494" s="11"/>
      <c r="C494" s="9"/>
      <c r="D494" s="9"/>
      <c r="E494" s="9"/>
      <c r="F494" s="29"/>
      <c r="G494" s="35" t="str">
        <f>IF($D494="","",IFERROR(INDEX(Innstillinger!$H$5:$H$50, MATCH($D494, Innstillinger!$F$5:$F$50, 0)),0))</f>
        <v/>
      </c>
      <c r="H494" s="35" t="str">
        <f t="shared" si="7"/>
        <v/>
      </c>
      <c r="I494" s="9"/>
    </row>
    <row r="495" spans="1:9" ht="18" customHeight="1" x14ac:dyDescent="0.25">
      <c r="A495" s="4"/>
      <c r="B495" s="11"/>
      <c r="C495" s="9"/>
      <c r="D495" s="9"/>
      <c r="E495" s="9"/>
      <c r="F495" s="29"/>
      <c r="G495" s="35" t="str">
        <f>IF($D495="","",IFERROR(INDEX(Innstillinger!$H$5:$H$50, MATCH($D495, Innstillinger!$F$5:$F$50, 0)),0))</f>
        <v/>
      </c>
      <c r="H495" s="35" t="str">
        <f t="shared" si="7"/>
        <v/>
      </c>
      <c r="I495" s="9"/>
    </row>
    <row r="496" spans="1:9" ht="18" customHeight="1" x14ac:dyDescent="0.25">
      <c r="A496" s="4"/>
      <c r="B496" s="11"/>
      <c r="C496" s="9"/>
      <c r="D496" s="9"/>
      <c r="E496" s="9"/>
      <c r="F496" s="29"/>
      <c r="G496" s="35" t="str">
        <f>IF($D496="","",IFERROR(INDEX(Innstillinger!$H$5:$H$50, MATCH($D496, Innstillinger!$F$5:$F$50, 0)),0))</f>
        <v/>
      </c>
      <c r="H496" s="35" t="str">
        <f t="shared" si="7"/>
        <v/>
      </c>
      <c r="I496" s="9"/>
    </row>
    <row r="497" spans="1:9" ht="18" customHeight="1" x14ac:dyDescent="0.25">
      <c r="A497" s="4"/>
      <c r="B497" s="11"/>
      <c r="C497" s="9"/>
      <c r="D497" s="9"/>
      <c r="E497" s="9"/>
      <c r="F497" s="29"/>
      <c r="G497" s="35" t="str">
        <f>IF($D497="","",IFERROR(INDEX(Innstillinger!$H$5:$H$50, MATCH($D497, Innstillinger!$F$5:$F$50, 0)),0))</f>
        <v/>
      </c>
      <c r="H497" s="35" t="str">
        <f t="shared" si="7"/>
        <v/>
      </c>
      <c r="I497" s="9"/>
    </row>
    <row r="498" spans="1:9" ht="18" customHeight="1" x14ac:dyDescent="0.25">
      <c r="A498" s="4"/>
      <c r="B498" s="11"/>
      <c r="C498" s="9"/>
      <c r="D498" s="9"/>
      <c r="E498" s="9"/>
      <c r="F498" s="29"/>
      <c r="G498" s="35" t="str">
        <f>IF($D498="","",IFERROR(INDEX(Innstillinger!$H$5:$H$50, MATCH($D498, Innstillinger!$F$5:$F$50, 0)),0))</f>
        <v/>
      </c>
      <c r="H498" s="35" t="str">
        <f t="shared" si="7"/>
        <v/>
      </c>
      <c r="I498" s="9"/>
    </row>
    <row r="499" spans="1:9" ht="18" customHeight="1" x14ac:dyDescent="0.25">
      <c r="A499" s="4"/>
      <c r="B499" s="11"/>
      <c r="C499" s="9"/>
      <c r="D499" s="9"/>
      <c r="E499" s="9"/>
      <c r="F499" s="29"/>
      <c r="G499" s="35" t="str">
        <f>IF($D499="","",IFERROR(INDEX(Innstillinger!$H$5:$H$50, MATCH($D499, Innstillinger!$F$5:$F$50, 0)),0))</f>
        <v/>
      </c>
      <c r="H499" s="35" t="str">
        <f t="shared" si="7"/>
        <v/>
      </c>
      <c r="I499" s="9"/>
    </row>
  </sheetData>
  <autoFilter ref="A2:I499" xr:uid="{00000000-0009-0000-0000-000004000000}"/>
  <mergeCells count="1">
    <mergeCell ref="A1:I1"/>
  </mergeCells>
  <dataValidations count="1">
    <dataValidation type="list" allowBlank="1" sqref="E3:E499" xr:uid="{00000000-0002-0000-0400-000002000000}">
      <formula1>"Montering,Riving,Tilpasning,Ferdigstillelse,Måling/plan,Transport,Ekstra"</formula1>
    </dataValidation>
  </dataValidations>
  <pageMargins left="0.75" right="0.75" top="1" bottom="1" header="0.5" footer="0.5"/>
  <pageSetup fitToHeight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400-000000000000}">
          <x14:formula1>
            <xm:f>Prosjekter!$A$3:$A$499</xm:f>
          </x14:formula1>
          <xm:sqref>C3:C499</xm:sqref>
        </x14:dataValidation>
        <x14:dataValidation type="list" allowBlank="1" xr:uid="{00000000-0002-0000-0400-000001000000}">
          <x14:formula1>
            <xm:f>Innstillinger!$F$5:$F$50</xm:f>
          </x14:formula1>
          <xm:sqref>D3:D499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99"/>
  <sheetViews>
    <sheetView showGridLines="0" workbookViewId="0">
      <pane ySplit="2" topLeftCell="A3" activePane="bottomLeft" state="frozen"/>
      <selection pane="bottomLeft" activeCell="N16" sqref="N16"/>
    </sheetView>
  </sheetViews>
  <sheetFormatPr baseColWidth="10" defaultColWidth="8.85546875" defaultRowHeight="15" x14ac:dyDescent="0.25"/>
  <cols>
    <col min="1" max="1" width="10" customWidth="1"/>
    <col min="2" max="2" width="12" customWidth="1"/>
    <col min="3" max="3" width="10" customWidth="1"/>
    <col min="4" max="4" width="16" customWidth="1"/>
    <col min="5" max="5" width="24" customWidth="1"/>
    <col min="6" max="7" width="8" style="25" customWidth="1"/>
    <col min="8" max="9" width="16" style="25" customWidth="1"/>
    <col min="10" max="10" width="22" customWidth="1"/>
  </cols>
  <sheetData>
    <row r="1" spans="1:10" s="34" customFormat="1" ht="15.75" x14ac:dyDescent="0.25">
      <c r="A1" s="70" t="s">
        <v>384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9.45" customHeight="1" x14ac:dyDescent="0.25">
      <c r="A2" s="8" t="s">
        <v>128</v>
      </c>
      <c r="B2" s="8" t="s">
        <v>129</v>
      </c>
      <c r="C2" s="8" t="s">
        <v>92</v>
      </c>
      <c r="D2" s="8" t="s">
        <v>385</v>
      </c>
      <c r="E2" s="8" t="s">
        <v>386</v>
      </c>
      <c r="F2" s="28" t="s">
        <v>387</v>
      </c>
      <c r="G2" s="28" t="s">
        <v>388</v>
      </c>
      <c r="H2" s="28" t="s">
        <v>389</v>
      </c>
      <c r="I2" s="28" t="s">
        <v>390</v>
      </c>
      <c r="J2" s="8" t="s">
        <v>132</v>
      </c>
    </row>
    <row r="3" spans="1:10" ht="18" customHeight="1" x14ac:dyDescent="0.25">
      <c r="A3" s="4" t="s">
        <v>391</v>
      </c>
      <c r="B3" s="11">
        <v>45863</v>
      </c>
      <c r="C3" s="9" t="s">
        <v>100</v>
      </c>
      <c r="D3" s="9" t="s">
        <v>392</v>
      </c>
      <c r="E3" s="9" t="s">
        <v>393</v>
      </c>
      <c r="F3" s="33" t="s">
        <v>394</v>
      </c>
      <c r="G3" s="29">
        <v>27.4</v>
      </c>
      <c r="H3" s="36">
        <v>335.99</v>
      </c>
      <c r="I3" s="35">
        <f t="shared" ref="I3:I66" si="0">IF(OR($G3="", $H3=""),"", $G3*$H3)</f>
        <v>9206.1260000000002</v>
      </c>
      <c r="J3" s="9"/>
    </row>
    <row r="4" spans="1:10" ht="18" customHeight="1" x14ac:dyDescent="0.25">
      <c r="A4" s="4" t="s">
        <v>395</v>
      </c>
      <c r="B4" s="11">
        <v>45865</v>
      </c>
      <c r="C4" s="9" t="s">
        <v>100</v>
      </c>
      <c r="D4" s="9" t="s">
        <v>396</v>
      </c>
      <c r="E4" s="9" t="s">
        <v>397</v>
      </c>
      <c r="F4" s="33" t="s">
        <v>398</v>
      </c>
      <c r="G4" s="29">
        <v>13.6</v>
      </c>
      <c r="H4" s="36">
        <v>198.11</v>
      </c>
      <c r="I4" s="35">
        <f t="shared" si="0"/>
        <v>2694.2960000000003</v>
      </c>
      <c r="J4" s="9"/>
    </row>
    <row r="5" spans="1:10" ht="18" customHeight="1" x14ac:dyDescent="0.25">
      <c r="A5" s="4" t="s">
        <v>399</v>
      </c>
      <c r="B5" s="11">
        <v>45861</v>
      </c>
      <c r="C5" s="9" t="s">
        <v>100</v>
      </c>
      <c r="D5" s="9" t="s">
        <v>400</v>
      </c>
      <c r="E5" s="9" t="s">
        <v>401</v>
      </c>
      <c r="F5" s="33" t="s">
        <v>402</v>
      </c>
      <c r="G5" s="29">
        <v>14.4</v>
      </c>
      <c r="H5" s="36">
        <v>153.77000000000001</v>
      </c>
      <c r="I5" s="35">
        <f t="shared" si="0"/>
        <v>2214.288</v>
      </c>
      <c r="J5" s="9"/>
    </row>
    <row r="6" spans="1:10" ht="18" customHeight="1" x14ac:dyDescent="0.25">
      <c r="A6" s="4" t="s">
        <v>403</v>
      </c>
      <c r="B6" s="11">
        <v>45860</v>
      </c>
      <c r="C6" s="9" t="s">
        <v>100</v>
      </c>
      <c r="D6" s="9" t="s">
        <v>400</v>
      </c>
      <c r="E6" s="9" t="s">
        <v>397</v>
      </c>
      <c r="F6" s="33" t="s">
        <v>398</v>
      </c>
      <c r="G6" s="29">
        <v>29.8</v>
      </c>
      <c r="H6" s="36">
        <v>69.709999999999994</v>
      </c>
      <c r="I6" s="35">
        <f t="shared" si="0"/>
        <v>2077.3579999999997</v>
      </c>
      <c r="J6" s="9"/>
    </row>
    <row r="7" spans="1:10" ht="18" customHeight="1" x14ac:dyDescent="0.25">
      <c r="A7" s="4" t="s">
        <v>404</v>
      </c>
      <c r="B7" s="11">
        <v>45862</v>
      </c>
      <c r="C7" s="9" t="s">
        <v>100</v>
      </c>
      <c r="D7" s="9" t="s">
        <v>405</v>
      </c>
      <c r="E7" s="9" t="s">
        <v>406</v>
      </c>
      <c r="F7" s="33" t="s">
        <v>394</v>
      </c>
      <c r="G7" s="29">
        <v>27.2</v>
      </c>
      <c r="H7" s="36">
        <v>60.48</v>
      </c>
      <c r="I7" s="35">
        <f t="shared" si="0"/>
        <v>1645.0559999999998</v>
      </c>
      <c r="J7" s="9"/>
    </row>
    <row r="8" spans="1:10" ht="18" customHeight="1" x14ac:dyDescent="0.25">
      <c r="A8" s="4" t="s">
        <v>407</v>
      </c>
      <c r="B8" s="11">
        <v>45865</v>
      </c>
      <c r="C8" s="9" t="s">
        <v>100</v>
      </c>
      <c r="D8" s="9" t="s">
        <v>400</v>
      </c>
      <c r="E8" s="9" t="s">
        <v>406</v>
      </c>
      <c r="F8" s="33" t="s">
        <v>394</v>
      </c>
      <c r="G8" s="29">
        <v>29.4</v>
      </c>
      <c r="H8" s="36">
        <v>30.44</v>
      </c>
      <c r="I8" s="35">
        <f t="shared" si="0"/>
        <v>894.93600000000004</v>
      </c>
      <c r="J8" s="9"/>
    </row>
    <row r="9" spans="1:10" ht="18" customHeight="1" x14ac:dyDescent="0.25">
      <c r="A9" s="4" t="s">
        <v>408</v>
      </c>
      <c r="B9" s="11">
        <v>45860</v>
      </c>
      <c r="C9" s="9" t="s">
        <v>100</v>
      </c>
      <c r="D9" s="9" t="s">
        <v>396</v>
      </c>
      <c r="E9" s="9" t="s">
        <v>409</v>
      </c>
      <c r="F9" s="33" t="s">
        <v>410</v>
      </c>
      <c r="G9" s="29">
        <v>16.899999999999999</v>
      </c>
      <c r="H9" s="36">
        <v>72.38</v>
      </c>
      <c r="I9" s="35">
        <f t="shared" si="0"/>
        <v>1223.2219999999998</v>
      </c>
      <c r="J9" s="9"/>
    </row>
    <row r="10" spans="1:10" ht="18" customHeight="1" x14ac:dyDescent="0.25">
      <c r="A10" s="4" t="s">
        <v>411</v>
      </c>
      <c r="B10" s="11">
        <v>45862</v>
      </c>
      <c r="C10" s="9" t="s">
        <v>100</v>
      </c>
      <c r="D10" s="9" t="s">
        <v>392</v>
      </c>
      <c r="E10" s="9" t="s">
        <v>393</v>
      </c>
      <c r="F10" s="33" t="s">
        <v>394</v>
      </c>
      <c r="G10" s="29">
        <v>16.3</v>
      </c>
      <c r="H10" s="36">
        <v>87.57</v>
      </c>
      <c r="I10" s="35">
        <f t="shared" si="0"/>
        <v>1427.3909999999998</v>
      </c>
      <c r="J10" s="9"/>
    </row>
    <row r="11" spans="1:10" ht="18" customHeight="1" x14ac:dyDescent="0.25">
      <c r="A11" s="4" t="s">
        <v>412</v>
      </c>
      <c r="B11" s="11">
        <v>45863</v>
      </c>
      <c r="C11" s="9" t="s">
        <v>100</v>
      </c>
      <c r="D11" s="9" t="s">
        <v>396</v>
      </c>
      <c r="E11" s="9" t="s">
        <v>413</v>
      </c>
      <c r="F11" s="33" t="s">
        <v>394</v>
      </c>
      <c r="G11" s="29">
        <v>25</v>
      </c>
      <c r="H11" s="36">
        <v>43.09</v>
      </c>
      <c r="I11" s="35">
        <f t="shared" si="0"/>
        <v>1077.25</v>
      </c>
      <c r="J11" s="9"/>
    </row>
    <row r="12" spans="1:10" ht="18" customHeight="1" x14ac:dyDescent="0.25">
      <c r="A12" s="4" t="s">
        <v>414</v>
      </c>
      <c r="B12" s="11">
        <v>45868</v>
      </c>
      <c r="C12" s="9" t="s">
        <v>100</v>
      </c>
      <c r="D12" s="9" t="s">
        <v>400</v>
      </c>
      <c r="E12" s="9" t="s">
        <v>415</v>
      </c>
      <c r="F12" s="33" t="s">
        <v>416</v>
      </c>
      <c r="G12" s="29">
        <v>7.2</v>
      </c>
      <c r="H12" s="36">
        <v>154.75</v>
      </c>
      <c r="I12" s="35">
        <f t="shared" si="0"/>
        <v>1114.2</v>
      </c>
      <c r="J12" s="9"/>
    </row>
    <row r="13" spans="1:10" ht="18" customHeight="1" x14ac:dyDescent="0.25">
      <c r="A13" s="4" t="s">
        <v>417</v>
      </c>
      <c r="B13" s="11">
        <v>45707</v>
      </c>
      <c r="C13" s="9" t="s">
        <v>102</v>
      </c>
      <c r="D13" s="9" t="s">
        <v>418</v>
      </c>
      <c r="E13" s="9" t="s">
        <v>401</v>
      </c>
      <c r="F13" s="33" t="s">
        <v>402</v>
      </c>
      <c r="G13" s="29">
        <v>4.5</v>
      </c>
      <c r="H13" s="36">
        <v>5783.91</v>
      </c>
      <c r="I13" s="35">
        <f t="shared" si="0"/>
        <v>26027.595000000001</v>
      </c>
      <c r="J13" s="9"/>
    </row>
    <row r="14" spans="1:10" ht="18" customHeight="1" x14ac:dyDescent="0.25">
      <c r="A14" s="4" t="s">
        <v>419</v>
      </c>
      <c r="B14" s="11">
        <v>45706</v>
      </c>
      <c r="C14" s="9" t="s">
        <v>102</v>
      </c>
      <c r="D14" s="9" t="s">
        <v>396</v>
      </c>
      <c r="E14" s="9" t="s">
        <v>393</v>
      </c>
      <c r="F14" s="33" t="s">
        <v>394</v>
      </c>
      <c r="G14" s="29">
        <v>20.5</v>
      </c>
      <c r="H14" s="36">
        <v>1770.03</v>
      </c>
      <c r="I14" s="35">
        <f t="shared" si="0"/>
        <v>36285.614999999998</v>
      </c>
      <c r="J14" s="9"/>
    </row>
    <row r="15" spans="1:10" ht="18" customHeight="1" x14ac:dyDescent="0.25">
      <c r="A15" s="4" t="s">
        <v>420</v>
      </c>
      <c r="B15" s="11">
        <v>45696</v>
      </c>
      <c r="C15" s="9" t="s">
        <v>102</v>
      </c>
      <c r="D15" s="9" t="s">
        <v>400</v>
      </c>
      <c r="E15" s="9" t="s">
        <v>413</v>
      </c>
      <c r="F15" s="33" t="s">
        <v>394</v>
      </c>
      <c r="G15" s="29">
        <v>20.399999999999999</v>
      </c>
      <c r="H15" s="36">
        <v>280.22000000000003</v>
      </c>
      <c r="I15" s="35">
        <f t="shared" si="0"/>
        <v>5716.4880000000003</v>
      </c>
      <c r="J15" s="9"/>
    </row>
    <row r="16" spans="1:10" ht="18" customHeight="1" x14ac:dyDescent="0.25">
      <c r="A16" s="4" t="s">
        <v>421</v>
      </c>
      <c r="B16" s="11">
        <v>45697</v>
      </c>
      <c r="C16" s="9" t="s">
        <v>102</v>
      </c>
      <c r="D16" s="9" t="s">
        <v>392</v>
      </c>
      <c r="E16" s="9" t="s">
        <v>422</v>
      </c>
      <c r="F16" s="33" t="s">
        <v>394</v>
      </c>
      <c r="G16" s="29">
        <v>5.0999999999999996</v>
      </c>
      <c r="H16" s="36">
        <v>3509.5</v>
      </c>
      <c r="I16" s="35">
        <f t="shared" si="0"/>
        <v>17898.449999999997</v>
      </c>
      <c r="J16" s="9"/>
    </row>
    <row r="17" spans="1:10" ht="18" customHeight="1" x14ac:dyDescent="0.25">
      <c r="A17" s="4" t="s">
        <v>423</v>
      </c>
      <c r="B17" s="11">
        <v>45696</v>
      </c>
      <c r="C17" s="9" t="s">
        <v>102</v>
      </c>
      <c r="D17" s="9" t="s">
        <v>392</v>
      </c>
      <c r="E17" s="9" t="s">
        <v>413</v>
      </c>
      <c r="F17" s="33" t="s">
        <v>394</v>
      </c>
      <c r="G17" s="29">
        <v>22.7</v>
      </c>
      <c r="H17" s="36">
        <v>198.06</v>
      </c>
      <c r="I17" s="35">
        <f t="shared" si="0"/>
        <v>4495.9619999999995</v>
      </c>
      <c r="J17" s="9"/>
    </row>
    <row r="18" spans="1:10" ht="18" customHeight="1" x14ac:dyDescent="0.25">
      <c r="A18" s="4" t="s">
        <v>424</v>
      </c>
      <c r="B18" s="11">
        <v>45955</v>
      </c>
      <c r="C18" s="9" t="s">
        <v>104</v>
      </c>
      <c r="D18" s="9" t="s">
        <v>405</v>
      </c>
      <c r="E18" s="9" t="s">
        <v>393</v>
      </c>
      <c r="F18" s="33" t="s">
        <v>394</v>
      </c>
      <c r="G18" s="29">
        <v>24.2</v>
      </c>
      <c r="H18" s="36">
        <v>50.95</v>
      </c>
      <c r="I18" s="35">
        <f t="shared" si="0"/>
        <v>1232.99</v>
      </c>
      <c r="J18" s="9"/>
    </row>
    <row r="19" spans="1:10" ht="18" customHeight="1" x14ac:dyDescent="0.25">
      <c r="A19" s="4" t="s">
        <v>425</v>
      </c>
      <c r="B19" s="11">
        <v>45980</v>
      </c>
      <c r="C19" s="9" t="s">
        <v>104</v>
      </c>
      <c r="D19" s="9" t="s">
        <v>396</v>
      </c>
      <c r="E19" s="9" t="s">
        <v>413</v>
      </c>
      <c r="F19" s="33" t="s">
        <v>394</v>
      </c>
      <c r="G19" s="29">
        <v>2.9</v>
      </c>
      <c r="H19" s="36">
        <v>2816.8</v>
      </c>
      <c r="I19" s="35">
        <f t="shared" si="0"/>
        <v>8168.72</v>
      </c>
      <c r="J19" s="9"/>
    </row>
    <row r="20" spans="1:10" ht="18" customHeight="1" x14ac:dyDescent="0.25">
      <c r="A20" s="4" t="s">
        <v>426</v>
      </c>
      <c r="B20" s="11">
        <v>45970</v>
      </c>
      <c r="C20" s="9" t="s">
        <v>104</v>
      </c>
      <c r="D20" s="9" t="s">
        <v>392</v>
      </c>
      <c r="E20" s="9" t="s">
        <v>427</v>
      </c>
      <c r="F20" s="33" t="s">
        <v>398</v>
      </c>
      <c r="G20" s="29">
        <v>1.3</v>
      </c>
      <c r="H20" s="36">
        <v>4986.1400000000003</v>
      </c>
      <c r="I20" s="35">
        <f t="shared" si="0"/>
        <v>6481.9820000000009</v>
      </c>
      <c r="J20" s="9"/>
    </row>
    <row r="21" spans="1:10" ht="18" customHeight="1" x14ac:dyDescent="0.25">
      <c r="A21" s="4" t="s">
        <v>428</v>
      </c>
      <c r="B21" s="11">
        <v>45954</v>
      </c>
      <c r="C21" s="9" t="s">
        <v>104</v>
      </c>
      <c r="D21" s="9" t="s">
        <v>405</v>
      </c>
      <c r="E21" s="9" t="s">
        <v>415</v>
      </c>
      <c r="F21" s="33" t="s">
        <v>416</v>
      </c>
      <c r="G21" s="29">
        <v>19</v>
      </c>
      <c r="H21" s="36">
        <v>58.7</v>
      </c>
      <c r="I21" s="35">
        <f t="shared" si="0"/>
        <v>1115.3</v>
      </c>
      <c r="J21" s="9"/>
    </row>
    <row r="22" spans="1:10" ht="18" customHeight="1" x14ac:dyDescent="0.25">
      <c r="A22" s="4" t="s">
        <v>429</v>
      </c>
      <c r="B22" s="11">
        <v>45958</v>
      </c>
      <c r="C22" s="9" t="s">
        <v>104</v>
      </c>
      <c r="D22" s="9" t="s">
        <v>418</v>
      </c>
      <c r="E22" s="9" t="s">
        <v>413</v>
      </c>
      <c r="F22" s="33" t="s">
        <v>394</v>
      </c>
      <c r="G22" s="29">
        <v>28.2</v>
      </c>
      <c r="H22" s="36">
        <v>191.39</v>
      </c>
      <c r="I22" s="35">
        <f t="shared" si="0"/>
        <v>5397.1979999999994</v>
      </c>
      <c r="J22" s="9"/>
    </row>
    <row r="23" spans="1:10" ht="18" customHeight="1" x14ac:dyDescent="0.25">
      <c r="A23" s="4" t="s">
        <v>430</v>
      </c>
      <c r="B23" s="11">
        <v>45982</v>
      </c>
      <c r="C23" s="9" t="s">
        <v>104</v>
      </c>
      <c r="D23" s="9" t="s">
        <v>418</v>
      </c>
      <c r="E23" s="9" t="s">
        <v>431</v>
      </c>
      <c r="F23" s="33" t="s">
        <v>416</v>
      </c>
      <c r="G23" s="29">
        <v>6.3</v>
      </c>
      <c r="H23" s="36">
        <v>855.33</v>
      </c>
      <c r="I23" s="35">
        <f t="shared" si="0"/>
        <v>5388.5789999999997</v>
      </c>
      <c r="J23" s="9"/>
    </row>
    <row r="24" spans="1:10" ht="18" customHeight="1" x14ac:dyDescent="0.25">
      <c r="A24" s="4" t="s">
        <v>432</v>
      </c>
      <c r="B24" s="11">
        <v>45959</v>
      </c>
      <c r="C24" s="9" t="s">
        <v>104</v>
      </c>
      <c r="D24" s="9" t="s">
        <v>418</v>
      </c>
      <c r="E24" s="9" t="s">
        <v>415</v>
      </c>
      <c r="F24" s="33" t="s">
        <v>416</v>
      </c>
      <c r="G24" s="29">
        <v>16.399999999999999</v>
      </c>
      <c r="H24" s="36">
        <v>142.44</v>
      </c>
      <c r="I24" s="35">
        <f t="shared" si="0"/>
        <v>2336.0159999999996</v>
      </c>
      <c r="J24" s="9"/>
    </row>
    <row r="25" spans="1:10" ht="18" customHeight="1" x14ac:dyDescent="0.25">
      <c r="A25" s="4" t="s">
        <v>433</v>
      </c>
      <c r="B25" s="11">
        <v>45958</v>
      </c>
      <c r="C25" s="9" t="s">
        <v>104</v>
      </c>
      <c r="D25" s="9" t="s">
        <v>418</v>
      </c>
      <c r="E25" s="9" t="s">
        <v>427</v>
      </c>
      <c r="F25" s="33" t="s">
        <v>398</v>
      </c>
      <c r="G25" s="29">
        <v>15.5</v>
      </c>
      <c r="H25" s="36">
        <v>283.63</v>
      </c>
      <c r="I25" s="35">
        <f t="shared" si="0"/>
        <v>4396.2650000000003</v>
      </c>
      <c r="J25" s="9"/>
    </row>
    <row r="26" spans="1:10" ht="18" customHeight="1" x14ac:dyDescent="0.25">
      <c r="A26" s="4" t="s">
        <v>434</v>
      </c>
      <c r="B26" s="11">
        <v>45961</v>
      </c>
      <c r="C26" s="9" t="s">
        <v>104</v>
      </c>
      <c r="D26" s="9" t="s">
        <v>396</v>
      </c>
      <c r="E26" s="9" t="s">
        <v>422</v>
      </c>
      <c r="F26" s="33" t="s">
        <v>394</v>
      </c>
      <c r="G26" s="29">
        <v>24.3</v>
      </c>
      <c r="H26" s="36">
        <v>214.08</v>
      </c>
      <c r="I26" s="35">
        <f t="shared" si="0"/>
        <v>5202.1440000000002</v>
      </c>
      <c r="J26" s="9"/>
    </row>
    <row r="27" spans="1:10" ht="18" customHeight="1" x14ac:dyDescent="0.25">
      <c r="A27" s="4" t="s">
        <v>435</v>
      </c>
      <c r="B27" s="11">
        <v>45970</v>
      </c>
      <c r="C27" s="9" t="s">
        <v>105</v>
      </c>
      <c r="D27" s="9" t="s">
        <v>400</v>
      </c>
      <c r="E27" s="9" t="s">
        <v>427</v>
      </c>
      <c r="F27" s="33" t="s">
        <v>398</v>
      </c>
      <c r="G27" s="29">
        <v>9.1</v>
      </c>
      <c r="H27" s="36">
        <v>1023.92</v>
      </c>
      <c r="I27" s="35">
        <f t="shared" si="0"/>
        <v>9317.6719999999987</v>
      </c>
      <c r="J27" s="9"/>
    </row>
    <row r="28" spans="1:10" ht="18" customHeight="1" x14ac:dyDescent="0.25">
      <c r="A28" s="4" t="s">
        <v>436</v>
      </c>
      <c r="B28" s="11">
        <v>45950</v>
      </c>
      <c r="C28" s="9" t="s">
        <v>105</v>
      </c>
      <c r="D28" s="9" t="s">
        <v>396</v>
      </c>
      <c r="E28" s="9" t="s">
        <v>413</v>
      </c>
      <c r="F28" s="33" t="s">
        <v>394</v>
      </c>
      <c r="G28" s="29">
        <v>15.6</v>
      </c>
      <c r="H28" s="36">
        <v>69.06</v>
      </c>
      <c r="I28" s="35">
        <f t="shared" si="0"/>
        <v>1077.336</v>
      </c>
      <c r="J28" s="9"/>
    </row>
    <row r="29" spans="1:10" ht="18" customHeight="1" x14ac:dyDescent="0.25">
      <c r="A29" s="4" t="s">
        <v>437</v>
      </c>
      <c r="B29" s="11">
        <v>45954</v>
      </c>
      <c r="C29" s="9" t="s">
        <v>105</v>
      </c>
      <c r="D29" s="9" t="s">
        <v>392</v>
      </c>
      <c r="E29" s="9" t="s">
        <v>415</v>
      </c>
      <c r="F29" s="33" t="s">
        <v>416</v>
      </c>
      <c r="G29" s="29">
        <v>24.7</v>
      </c>
      <c r="H29" s="36">
        <v>261.64999999999998</v>
      </c>
      <c r="I29" s="35">
        <f t="shared" si="0"/>
        <v>6462.7549999999992</v>
      </c>
      <c r="J29" s="9"/>
    </row>
    <row r="30" spans="1:10" ht="18" customHeight="1" x14ac:dyDescent="0.25">
      <c r="A30" s="4" t="s">
        <v>438</v>
      </c>
      <c r="B30" s="11">
        <v>45950</v>
      </c>
      <c r="C30" s="9" t="s">
        <v>105</v>
      </c>
      <c r="D30" s="9" t="s">
        <v>418</v>
      </c>
      <c r="E30" s="9" t="s">
        <v>406</v>
      </c>
      <c r="F30" s="33" t="s">
        <v>394</v>
      </c>
      <c r="G30" s="29">
        <v>2.2000000000000002</v>
      </c>
      <c r="H30" s="36">
        <v>16048.29</v>
      </c>
      <c r="I30" s="35">
        <f t="shared" si="0"/>
        <v>35306.238000000005</v>
      </c>
      <c r="J30" s="9"/>
    </row>
    <row r="31" spans="1:10" ht="18" customHeight="1" x14ac:dyDescent="0.25">
      <c r="A31" s="4" t="s">
        <v>439</v>
      </c>
      <c r="B31" s="11">
        <v>45696</v>
      </c>
      <c r="C31" s="9" t="s">
        <v>107</v>
      </c>
      <c r="D31" s="9" t="s">
        <v>396</v>
      </c>
      <c r="E31" s="9" t="s">
        <v>427</v>
      </c>
      <c r="F31" s="33" t="s">
        <v>398</v>
      </c>
      <c r="G31" s="29">
        <v>15.3</v>
      </c>
      <c r="H31" s="36">
        <v>256.52</v>
      </c>
      <c r="I31" s="35">
        <f t="shared" si="0"/>
        <v>3924.7559999999999</v>
      </c>
      <c r="J31" s="9"/>
    </row>
    <row r="32" spans="1:10" ht="18" customHeight="1" x14ac:dyDescent="0.25">
      <c r="A32" s="4" t="s">
        <v>440</v>
      </c>
      <c r="B32" s="11">
        <v>45694</v>
      </c>
      <c r="C32" s="9" t="s">
        <v>107</v>
      </c>
      <c r="D32" s="9" t="s">
        <v>396</v>
      </c>
      <c r="E32" s="9" t="s">
        <v>427</v>
      </c>
      <c r="F32" s="33" t="s">
        <v>398</v>
      </c>
      <c r="G32" s="29">
        <v>27.4</v>
      </c>
      <c r="H32" s="36">
        <v>388.43</v>
      </c>
      <c r="I32" s="35">
        <f t="shared" si="0"/>
        <v>10642.982</v>
      </c>
      <c r="J32" s="9"/>
    </row>
    <row r="33" spans="1:10" ht="18" customHeight="1" x14ac:dyDescent="0.25">
      <c r="A33" s="4" t="s">
        <v>441</v>
      </c>
      <c r="B33" s="11">
        <v>45693</v>
      </c>
      <c r="C33" s="9" t="s">
        <v>107</v>
      </c>
      <c r="D33" s="9" t="s">
        <v>396</v>
      </c>
      <c r="E33" s="9" t="s">
        <v>406</v>
      </c>
      <c r="F33" s="33" t="s">
        <v>394</v>
      </c>
      <c r="G33" s="29">
        <v>19.399999999999999</v>
      </c>
      <c r="H33" s="36">
        <v>257.83999999999997</v>
      </c>
      <c r="I33" s="35">
        <f t="shared" si="0"/>
        <v>5002.0959999999995</v>
      </c>
      <c r="J33" s="9"/>
    </row>
    <row r="34" spans="1:10" ht="18" customHeight="1" x14ac:dyDescent="0.25">
      <c r="A34" s="4" t="s">
        <v>442</v>
      </c>
      <c r="B34" s="11">
        <v>45694</v>
      </c>
      <c r="C34" s="9" t="s">
        <v>107</v>
      </c>
      <c r="D34" s="9" t="s">
        <v>418</v>
      </c>
      <c r="E34" s="9" t="s">
        <v>406</v>
      </c>
      <c r="F34" s="33" t="s">
        <v>394</v>
      </c>
      <c r="G34" s="29">
        <v>5.3</v>
      </c>
      <c r="H34" s="36">
        <v>1388.64</v>
      </c>
      <c r="I34" s="35">
        <f t="shared" si="0"/>
        <v>7359.7920000000004</v>
      </c>
      <c r="J34" s="9"/>
    </row>
    <row r="35" spans="1:10" ht="18" customHeight="1" x14ac:dyDescent="0.25">
      <c r="A35" s="4" t="s">
        <v>443</v>
      </c>
      <c r="B35" s="11">
        <v>45690</v>
      </c>
      <c r="C35" s="9" t="s">
        <v>107</v>
      </c>
      <c r="D35" s="9" t="s">
        <v>392</v>
      </c>
      <c r="E35" s="9" t="s">
        <v>406</v>
      </c>
      <c r="F35" s="33" t="s">
        <v>394</v>
      </c>
      <c r="G35" s="29">
        <v>17.5</v>
      </c>
      <c r="H35" s="36">
        <v>257.45</v>
      </c>
      <c r="I35" s="35">
        <f t="shared" si="0"/>
        <v>4505.375</v>
      </c>
      <c r="J35" s="9"/>
    </row>
    <row r="36" spans="1:10" ht="18" customHeight="1" x14ac:dyDescent="0.25">
      <c r="A36" s="4" t="s">
        <v>444</v>
      </c>
      <c r="B36" s="11">
        <v>45820</v>
      </c>
      <c r="C36" s="9" t="s">
        <v>108</v>
      </c>
      <c r="D36" s="9" t="s">
        <v>418</v>
      </c>
      <c r="E36" s="9" t="s">
        <v>431</v>
      </c>
      <c r="F36" s="33" t="s">
        <v>416</v>
      </c>
      <c r="G36" s="29">
        <v>27.1</v>
      </c>
      <c r="H36" s="36">
        <v>485.08</v>
      </c>
      <c r="I36" s="35">
        <f t="shared" si="0"/>
        <v>13145.668</v>
      </c>
      <c r="J36" s="9"/>
    </row>
    <row r="37" spans="1:10" ht="18" customHeight="1" x14ac:dyDescent="0.25">
      <c r="A37" s="4" t="s">
        <v>445</v>
      </c>
      <c r="B37" s="11">
        <v>45823</v>
      </c>
      <c r="C37" s="9" t="s">
        <v>108</v>
      </c>
      <c r="D37" s="9" t="s">
        <v>405</v>
      </c>
      <c r="E37" s="9" t="s">
        <v>422</v>
      </c>
      <c r="F37" s="33" t="s">
        <v>394</v>
      </c>
      <c r="G37" s="29">
        <v>2.9</v>
      </c>
      <c r="H37" s="36">
        <v>127.15</v>
      </c>
      <c r="I37" s="35">
        <f t="shared" si="0"/>
        <v>368.73500000000001</v>
      </c>
      <c r="J37" s="9"/>
    </row>
    <row r="38" spans="1:10" ht="18" customHeight="1" x14ac:dyDescent="0.25">
      <c r="A38" s="4" t="s">
        <v>446</v>
      </c>
      <c r="B38" s="11">
        <v>45824</v>
      </c>
      <c r="C38" s="9" t="s">
        <v>108</v>
      </c>
      <c r="D38" s="9" t="s">
        <v>418</v>
      </c>
      <c r="E38" s="9" t="s">
        <v>393</v>
      </c>
      <c r="F38" s="33" t="s">
        <v>394</v>
      </c>
      <c r="G38" s="29">
        <v>11.5</v>
      </c>
      <c r="H38" s="36">
        <v>10</v>
      </c>
      <c r="I38" s="35">
        <f t="shared" si="0"/>
        <v>115</v>
      </c>
      <c r="J38" s="9"/>
    </row>
    <row r="39" spans="1:10" ht="18" customHeight="1" x14ac:dyDescent="0.25">
      <c r="A39" s="4" t="s">
        <v>447</v>
      </c>
      <c r="B39" s="11">
        <v>45812</v>
      </c>
      <c r="C39" s="9" t="s">
        <v>108</v>
      </c>
      <c r="D39" s="9" t="s">
        <v>418</v>
      </c>
      <c r="E39" s="9" t="s">
        <v>431</v>
      </c>
      <c r="F39" s="33" t="s">
        <v>416</v>
      </c>
      <c r="G39" s="29">
        <v>9.1</v>
      </c>
      <c r="H39" s="36">
        <v>1089.81</v>
      </c>
      <c r="I39" s="35">
        <f t="shared" si="0"/>
        <v>9917.2709999999988</v>
      </c>
      <c r="J39" s="9"/>
    </row>
    <row r="40" spans="1:10" ht="18" customHeight="1" x14ac:dyDescent="0.25">
      <c r="A40" s="4" t="s">
        <v>448</v>
      </c>
      <c r="B40" s="11">
        <v>45819</v>
      </c>
      <c r="C40" s="9" t="s">
        <v>108</v>
      </c>
      <c r="D40" s="9" t="s">
        <v>392</v>
      </c>
      <c r="E40" s="9" t="s">
        <v>397</v>
      </c>
      <c r="F40" s="33" t="s">
        <v>398</v>
      </c>
      <c r="G40" s="29">
        <v>8.1999999999999993</v>
      </c>
      <c r="H40" s="36">
        <v>45.92</v>
      </c>
      <c r="I40" s="35">
        <f t="shared" si="0"/>
        <v>376.54399999999998</v>
      </c>
      <c r="J40" s="9"/>
    </row>
    <row r="41" spans="1:10" ht="18" customHeight="1" x14ac:dyDescent="0.25">
      <c r="A41" s="4" t="s">
        <v>449</v>
      </c>
      <c r="B41" s="11">
        <v>45822</v>
      </c>
      <c r="C41" s="9" t="s">
        <v>108</v>
      </c>
      <c r="D41" s="9" t="s">
        <v>392</v>
      </c>
      <c r="E41" s="9" t="s">
        <v>409</v>
      </c>
      <c r="F41" s="33" t="s">
        <v>410</v>
      </c>
      <c r="G41" s="29">
        <v>10.199999999999999</v>
      </c>
      <c r="H41" s="36">
        <v>555.5</v>
      </c>
      <c r="I41" s="35">
        <f t="shared" si="0"/>
        <v>5666.0999999999995</v>
      </c>
      <c r="J41" s="9"/>
    </row>
    <row r="42" spans="1:10" ht="18" customHeight="1" x14ac:dyDescent="0.25">
      <c r="A42" s="4" t="s">
        <v>450</v>
      </c>
      <c r="B42" s="11">
        <v>45831</v>
      </c>
      <c r="C42" s="9" t="s">
        <v>108</v>
      </c>
      <c r="D42" s="9" t="s">
        <v>392</v>
      </c>
      <c r="E42" s="9" t="s">
        <v>431</v>
      </c>
      <c r="F42" s="33" t="s">
        <v>416</v>
      </c>
      <c r="G42" s="29">
        <v>24.5</v>
      </c>
      <c r="H42" s="36">
        <v>11.97</v>
      </c>
      <c r="I42" s="35">
        <f t="shared" si="0"/>
        <v>293.26500000000004</v>
      </c>
      <c r="J42" s="9"/>
    </row>
    <row r="43" spans="1:10" ht="18" customHeight="1" x14ac:dyDescent="0.25">
      <c r="A43" s="4" t="s">
        <v>451</v>
      </c>
      <c r="B43" s="11">
        <v>45813</v>
      </c>
      <c r="C43" s="9" t="s">
        <v>108</v>
      </c>
      <c r="D43" s="9" t="s">
        <v>396</v>
      </c>
      <c r="E43" s="9" t="s">
        <v>409</v>
      </c>
      <c r="F43" s="33" t="s">
        <v>410</v>
      </c>
      <c r="G43" s="29">
        <v>16.899999999999999</v>
      </c>
      <c r="H43" s="36">
        <v>217.17</v>
      </c>
      <c r="I43" s="35">
        <f t="shared" si="0"/>
        <v>3670.1729999999993</v>
      </c>
      <c r="J43" s="9"/>
    </row>
    <row r="44" spans="1:10" ht="18" customHeight="1" x14ac:dyDescent="0.25">
      <c r="A44" s="4" t="s">
        <v>452</v>
      </c>
      <c r="B44" s="11">
        <v>45815</v>
      </c>
      <c r="C44" s="9" t="s">
        <v>108</v>
      </c>
      <c r="D44" s="9" t="s">
        <v>418</v>
      </c>
      <c r="E44" s="9" t="s">
        <v>401</v>
      </c>
      <c r="F44" s="33" t="s">
        <v>402</v>
      </c>
      <c r="G44" s="29">
        <v>14.1</v>
      </c>
      <c r="H44" s="36">
        <v>771.98</v>
      </c>
      <c r="I44" s="35">
        <f t="shared" si="0"/>
        <v>10884.918</v>
      </c>
      <c r="J44" s="9"/>
    </row>
    <row r="45" spans="1:10" ht="18" customHeight="1" x14ac:dyDescent="0.25">
      <c r="A45" s="4" t="s">
        <v>453</v>
      </c>
      <c r="B45" s="11">
        <v>45899</v>
      </c>
      <c r="C45" s="9" t="s">
        <v>109</v>
      </c>
      <c r="D45" s="9" t="s">
        <v>392</v>
      </c>
      <c r="E45" s="9" t="s">
        <v>415</v>
      </c>
      <c r="F45" s="33" t="s">
        <v>416</v>
      </c>
      <c r="G45" s="29">
        <v>27</v>
      </c>
      <c r="H45" s="36">
        <v>349.83</v>
      </c>
      <c r="I45" s="35">
        <f t="shared" si="0"/>
        <v>9445.41</v>
      </c>
      <c r="J45" s="9"/>
    </row>
    <row r="46" spans="1:10" ht="18" customHeight="1" x14ac:dyDescent="0.25">
      <c r="A46" s="4" t="s">
        <v>454</v>
      </c>
      <c r="B46" s="11">
        <v>45896</v>
      </c>
      <c r="C46" s="9" t="s">
        <v>109</v>
      </c>
      <c r="D46" s="9" t="s">
        <v>396</v>
      </c>
      <c r="E46" s="9" t="s">
        <v>427</v>
      </c>
      <c r="F46" s="33" t="s">
        <v>398</v>
      </c>
      <c r="G46" s="29">
        <v>13.5</v>
      </c>
      <c r="H46" s="36">
        <v>2294.5500000000002</v>
      </c>
      <c r="I46" s="35">
        <f t="shared" si="0"/>
        <v>30976.425000000003</v>
      </c>
      <c r="J46" s="9"/>
    </row>
    <row r="47" spans="1:10" ht="18" customHeight="1" x14ac:dyDescent="0.25">
      <c r="A47" s="4" t="s">
        <v>455</v>
      </c>
      <c r="B47" s="11">
        <v>45909</v>
      </c>
      <c r="C47" s="9" t="s">
        <v>109</v>
      </c>
      <c r="D47" s="9" t="s">
        <v>392</v>
      </c>
      <c r="E47" s="9" t="s">
        <v>397</v>
      </c>
      <c r="F47" s="33" t="s">
        <v>398</v>
      </c>
      <c r="G47" s="29">
        <v>1.9</v>
      </c>
      <c r="H47" s="36">
        <v>5814.93</v>
      </c>
      <c r="I47" s="35">
        <f t="shared" si="0"/>
        <v>11048.367</v>
      </c>
      <c r="J47" s="9"/>
    </row>
    <row r="48" spans="1:10" ht="18" customHeight="1" x14ac:dyDescent="0.25">
      <c r="A48" s="4" t="s">
        <v>456</v>
      </c>
      <c r="B48" s="11">
        <v>45889</v>
      </c>
      <c r="C48" s="9" t="s">
        <v>109</v>
      </c>
      <c r="D48" s="9" t="s">
        <v>392</v>
      </c>
      <c r="E48" s="9" t="s">
        <v>406</v>
      </c>
      <c r="F48" s="33" t="s">
        <v>394</v>
      </c>
      <c r="G48" s="29">
        <v>15.2</v>
      </c>
      <c r="H48" s="36">
        <v>10</v>
      </c>
      <c r="I48" s="35">
        <f t="shared" si="0"/>
        <v>152</v>
      </c>
      <c r="J48" s="9"/>
    </row>
    <row r="49" spans="1:10" ht="18" customHeight="1" x14ac:dyDescent="0.25">
      <c r="A49" s="4" t="s">
        <v>457</v>
      </c>
      <c r="B49" s="11">
        <v>45711</v>
      </c>
      <c r="C49" s="9" t="s">
        <v>110</v>
      </c>
      <c r="D49" s="9" t="s">
        <v>392</v>
      </c>
      <c r="E49" s="9" t="s">
        <v>401</v>
      </c>
      <c r="F49" s="33" t="s">
        <v>402</v>
      </c>
      <c r="G49" s="29">
        <v>3.4</v>
      </c>
      <c r="H49" s="36">
        <v>171.93</v>
      </c>
      <c r="I49" s="35">
        <f t="shared" si="0"/>
        <v>584.56200000000001</v>
      </c>
      <c r="J49" s="9"/>
    </row>
    <row r="50" spans="1:10" ht="18" customHeight="1" x14ac:dyDescent="0.25">
      <c r="A50" s="4" t="s">
        <v>458</v>
      </c>
      <c r="B50" s="11">
        <v>45699</v>
      </c>
      <c r="C50" s="9" t="s">
        <v>110</v>
      </c>
      <c r="D50" s="9" t="s">
        <v>418</v>
      </c>
      <c r="E50" s="9" t="s">
        <v>422</v>
      </c>
      <c r="F50" s="33" t="s">
        <v>394</v>
      </c>
      <c r="G50" s="29">
        <v>7.6</v>
      </c>
      <c r="H50" s="36">
        <v>10.84</v>
      </c>
      <c r="I50" s="35">
        <f t="shared" si="0"/>
        <v>82.384</v>
      </c>
      <c r="J50" s="9"/>
    </row>
    <row r="51" spans="1:10" ht="18" customHeight="1" x14ac:dyDescent="0.25">
      <c r="A51" s="4" t="s">
        <v>459</v>
      </c>
      <c r="B51" s="11">
        <v>45722</v>
      </c>
      <c r="C51" s="9" t="s">
        <v>110</v>
      </c>
      <c r="D51" s="9" t="s">
        <v>400</v>
      </c>
      <c r="E51" s="9" t="s">
        <v>401</v>
      </c>
      <c r="F51" s="33" t="s">
        <v>402</v>
      </c>
      <c r="G51" s="29">
        <v>11.5</v>
      </c>
      <c r="H51" s="36">
        <v>1678.96</v>
      </c>
      <c r="I51" s="35">
        <f t="shared" si="0"/>
        <v>19308.04</v>
      </c>
      <c r="J51" s="9"/>
    </row>
    <row r="52" spans="1:10" ht="18" customHeight="1" x14ac:dyDescent="0.25">
      <c r="A52" s="4" t="s">
        <v>460</v>
      </c>
      <c r="B52" s="11">
        <v>45729</v>
      </c>
      <c r="C52" s="9" t="s">
        <v>110</v>
      </c>
      <c r="D52" s="9" t="s">
        <v>396</v>
      </c>
      <c r="E52" s="9" t="s">
        <v>431</v>
      </c>
      <c r="F52" s="33" t="s">
        <v>416</v>
      </c>
      <c r="G52" s="29">
        <v>24.1</v>
      </c>
      <c r="H52" s="36">
        <v>397.17</v>
      </c>
      <c r="I52" s="35">
        <f t="shared" si="0"/>
        <v>9571.7970000000005</v>
      </c>
      <c r="J52" s="9"/>
    </row>
    <row r="53" spans="1:10" ht="18" customHeight="1" x14ac:dyDescent="0.25">
      <c r="A53" s="4" t="s">
        <v>461</v>
      </c>
      <c r="B53" s="11">
        <v>45709</v>
      </c>
      <c r="C53" s="9" t="s">
        <v>110</v>
      </c>
      <c r="D53" s="9" t="s">
        <v>418</v>
      </c>
      <c r="E53" s="9" t="s">
        <v>413</v>
      </c>
      <c r="F53" s="33" t="s">
        <v>394</v>
      </c>
      <c r="G53" s="29">
        <v>15.4</v>
      </c>
      <c r="H53" s="36">
        <v>470.83</v>
      </c>
      <c r="I53" s="35">
        <f t="shared" si="0"/>
        <v>7250.7820000000002</v>
      </c>
      <c r="J53" s="9"/>
    </row>
    <row r="54" spans="1:10" ht="18" customHeight="1" x14ac:dyDescent="0.25">
      <c r="A54" s="4" t="s">
        <v>462</v>
      </c>
      <c r="B54" s="11">
        <v>45711</v>
      </c>
      <c r="C54" s="9" t="s">
        <v>110</v>
      </c>
      <c r="D54" s="9" t="s">
        <v>418</v>
      </c>
      <c r="E54" s="9" t="s">
        <v>413</v>
      </c>
      <c r="F54" s="33" t="s">
        <v>394</v>
      </c>
      <c r="G54" s="29">
        <v>7.7</v>
      </c>
      <c r="H54" s="36">
        <v>145.81</v>
      </c>
      <c r="I54" s="35">
        <f t="shared" si="0"/>
        <v>1122.7370000000001</v>
      </c>
      <c r="J54" s="9"/>
    </row>
    <row r="55" spans="1:10" ht="18" customHeight="1" x14ac:dyDescent="0.25">
      <c r="A55" s="4" t="s">
        <v>463</v>
      </c>
      <c r="B55" s="11">
        <v>45736</v>
      </c>
      <c r="C55" s="9" t="s">
        <v>110</v>
      </c>
      <c r="D55" s="9" t="s">
        <v>392</v>
      </c>
      <c r="E55" s="9" t="s">
        <v>415</v>
      </c>
      <c r="F55" s="33" t="s">
        <v>416</v>
      </c>
      <c r="G55" s="29">
        <v>4.2</v>
      </c>
      <c r="H55" s="36">
        <v>3263.48</v>
      </c>
      <c r="I55" s="35">
        <f t="shared" si="0"/>
        <v>13706.616</v>
      </c>
      <c r="J55" s="9"/>
    </row>
    <row r="56" spans="1:10" ht="18" customHeight="1" x14ac:dyDescent="0.25">
      <c r="A56" s="4" t="s">
        <v>464</v>
      </c>
      <c r="B56" s="11">
        <v>45711</v>
      </c>
      <c r="C56" s="9" t="s">
        <v>110</v>
      </c>
      <c r="D56" s="9" t="s">
        <v>392</v>
      </c>
      <c r="E56" s="9" t="s">
        <v>406</v>
      </c>
      <c r="F56" s="33" t="s">
        <v>394</v>
      </c>
      <c r="G56" s="29">
        <v>6.4</v>
      </c>
      <c r="H56" s="36">
        <v>117.84</v>
      </c>
      <c r="I56" s="35">
        <f t="shared" si="0"/>
        <v>754.17600000000004</v>
      </c>
      <c r="J56" s="9"/>
    </row>
    <row r="57" spans="1:10" ht="18" customHeight="1" x14ac:dyDescent="0.25">
      <c r="A57" s="4" t="s">
        <v>465</v>
      </c>
      <c r="B57" s="11">
        <v>45700</v>
      </c>
      <c r="C57" s="9" t="s">
        <v>110</v>
      </c>
      <c r="D57" s="9" t="s">
        <v>405</v>
      </c>
      <c r="E57" s="9" t="s">
        <v>401</v>
      </c>
      <c r="F57" s="33" t="s">
        <v>402</v>
      </c>
      <c r="G57" s="29">
        <v>27.4</v>
      </c>
      <c r="H57" s="36">
        <v>182.74</v>
      </c>
      <c r="I57" s="35">
        <f t="shared" si="0"/>
        <v>5007.076</v>
      </c>
      <c r="J57" s="9"/>
    </row>
    <row r="58" spans="1:10" ht="18" customHeight="1" x14ac:dyDescent="0.25">
      <c r="A58" s="4" t="s">
        <v>466</v>
      </c>
      <c r="B58" s="11">
        <v>45703</v>
      </c>
      <c r="C58" s="9" t="s">
        <v>112</v>
      </c>
      <c r="D58" s="9" t="s">
        <v>392</v>
      </c>
      <c r="E58" s="9" t="s">
        <v>401</v>
      </c>
      <c r="F58" s="33" t="s">
        <v>402</v>
      </c>
      <c r="G58" s="29">
        <v>8.1999999999999993</v>
      </c>
      <c r="H58" s="36">
        <v>926.29</v>
      </c>
      <c r="I58" s="35">
        <f t="shared" si="0"/>
        <v>7595.5779999999986</v>
      </c>
      <c r="J58" s="9"/>
    </row>
    <row r="59" spans="1:10" ht="18" customHeight="1" x14ac:dyDescent="0.25">
      <c r="A59" s="4" t="s">
        <v>467</v>
      </c>
      <c r="B59" s="11">
        <v>45700</v>
      </c>
      <c r="C59" s="9" t="s">
        <v>112</v>
      </c>
      <c r="D59" s="9" t="s">
        <v>396</v>
      </c>
      <c r="E59" s="9" t="s">
        <v>431</v>
      </c>
      <c r="F59" s="33" t="s">
        <v>416</v>
      </c>
      <c r="G59" s="29">
        <v>11.9</v>
      </c>
      <c r="H59" s="36">
        <v>1939.2</v>
      </c>
      <c r="I59" s="35">
        <f t="shared" si="0"/>
        <v>23076.48</v>
      </c>
      <c r="J59" s="9"/>
    </row>
    <row r="60" spans="1:10" ht="18" customHeight="1" x14ac:dyDescent="0.25">
      <c r="A60" s="4" t="s">
        <v>468</v>
      </c>
      <c r="B60" s="11">
        <v>45694</v>
      </c>
      <c r="C60" s="9" t="s">
        <v>112</v>
      </c>
      <c r="D60" s="9" t="s">
        <v>405</v>
      </c>
      <c r="E60" s="9" t="s">
        <v>431</v>
      </c>
      <c r="F60" s="33" t="s">
        <v>416</v>
      </c>
      <c r="G60" s="29">
        <v>8.5</v>
      </c>
      <c r="H60" s="36">
        <v>2111.3000000000002</v>
      </c>
      <c r="I60" s="35">
        <f t="shared" si="0"/>
        <v>17946.050000000003</v>
      </c>
      <c r="J60" s="9"/>
    </row>
    <row r="61" spans="1:10" ht="18" customHeight="1" x14ac:dyDescent="0.25">
      <c r="A61" s="4" t="s">
        <v>469</v>
      </c>
      <c r="B61" s="11">
        <v>45698</v>
      </c>
      <c r="C61" s="9" t="s">
        <v>112</v>
      </c>
      <c r="D61" s="9" t="s">
        <v>405</v>
      </c>
      <c r="E61" s="9" t="s">
        <v>422</v>
      </c>
      <c r="F61" s="33" t="s">
        <v>394</v>
      </c>
      <c r="G61" s="29">
        <v>11.5</v>
      </c>
      <c r="H61" s="36">
        <v>538.03</v>
      </c>
      <c r="I61" s="35">
        <f t="shared" si="0"/>
        <v>6187.3449999999993</v>
      </c>
      <c r="J61" s="9"/>
    </row>
    <row r="62" spans="1:10" ht="18" customHeight="1" x14ac:dyDescent="0.25">
      <c r="A62" s="4" t="s">
        <v>470</v>
      </c>
      <c r="B62" s="11">
        <v>45698</v>
      </c>
      <c r="C62" s="9" t="s">
        <v>112</v>
      </c>
      <c r="D62" s="9" t="s">
        <v>418</v>
      </c>
      <c r="E62" s="9" t="s">
        <v>431</v>
      </c>
      <c r="F62" s="33" t="s">
        <v>416</v>
      </c>
      <c r="G62" s="29">
        <v>8.6</v>
      </c>
      <c r="H62" s="36">
        <v>367.14</v>
      </c>
      <c r="I62" s="35">
        <f t="shared" si="0"/>
        <v>3157.4039999999995</v>
      </c>
      <c r="J62" s="9"/>
    </row>
    <row r="63" spans="1:10" ht="18" customHeight="1" x14ac:dyDescent="0.25">
      <c r="A63" s="4" t="s">
        <v>471</v>
      </c>
      <c r="B63" s="11">
        <v>45702</v>
      </c>
      <c r="C63" s="9" t="s">
        <v>112</v>
      </c>
      <c r="D63" s="9" t="s">
        <v>396</v>
      </c>
      <c r="E63" s="9" t="s">
        <v>415</v>
      </c>
      <c r="F63" s="33" t="s">
        <v>416</v>
      </c>
      <c r="G63" s="29">
        <v>1.1000000000000001</v>
      </c>
      <c r="H63" s="36">
        <v>1428.88</v>
      </c>
      <c r="I63" s="35">
        <f t="shared" si="0"/>
        <v>1571.7680000000003</v>
      </c>
      <c r="J63" s="9"/>
    </row>
    <row r="64" spans="1:10" ht="18" customHeight="1" x14ac:dyDescent="0.25">
      <c r="A64" s="4" t="s">
        <v>472</v>
      </c>
      <c r="B64" s="11">
        <v>45694</v>
      </c>
      <c r="C64" s="9" t="s">
        <v>112</v>
      </c>
      <c r="D64" s="9" t="s">
        <v>392</v>
      </c>
      <c r="E64" s="9" t="s">
        <v>431</v>
      </c>
      <c r="F64" s="33" t="s">
        <v>416</v>
      </c>
      <c r="G64" s="29">
        <v>25</v>
      </c>
      <c r="H64" s="36">
        <v>244.16</v>
      </c>
      <c r="I64" s="35">
        <f t="shared" si="0"/>
        <v>6104</v>
      </c>
      <c r="J64" s="9"/>
    </row>
    <row r="65" spans="1:10" ht="18" customHeight="1" x14ac:dyDescent="0.25">
      <c r="A65" s="4" t="s">
        <v>473</v>
      </c>
      <c r="B65" s="11">
        <v>45699</v>
      </c>
      <c r="C65" s="9" t="s">
        <v>112</v>
      </c>
      <c r="D65" s="9" t="s">
        <v>418</v>
      </c>
      <c r="E65" s="9" t="s">
        <v>427</v>
      </c>
      <c r="F65" s="33" t="s">
        <v>398</v>
      </c>
      <c r="G65" s="29">
        <v>28.7</v>
      </c>
      <c r="H65" s="36">
        <v>545.04999999999995</v>
      </c>
      <c r="I65" s="35">
        <f t="shared" si="0"/>
        <v>15642.934999999998</v>
      </c>
      <c r="J65" s="9"/>
    </row>
    <row r="66" spans="1:10" ht="18" customHeight="1" x14ac:dyDescent="0.25">
      <c r="A66" s="4" t="s">
        <v>474</v>
      </c>
      <c r="B66" s="11">
        <v>45695</v>
      </c>
      <c r="C66" s="9" t="s">
        <v>112</v>
      </c>
      <c r="D66" s="9" t="s">
        <v>392</v>
      </c>
      <c r="E66" s="9" t="s">
        <v>401</v>
      </c>
      <c r="F66" s="33" t="s">
        <v>402</v>
      </c>
      <c r="G66" s="29">
        <v>24.6</v>
      </c>
      <c r="H66" s="36">
        <v>480.46</v>
      </c>
      <c r="I66" s="35">
        <f t="shared" si="0"/>
        <v>11819.316000000001</v>
      </c>
      <c r="J66" s="9"/>
    </row>
    <row r="67" spans="1:10" ht="18" customHeight="1" x14ac:dyDescent="0.25">
      <c r="A67" s="4" t="s">
        <v>475</v>
      </c>
      <c r="B67" s="11">
        <v>45893</v>
      </c>
      <c r="C67" s="9" t="s">
        <v>113</v>
      </c>
      <c r="D67" s="9" t="s">
        <v>400</v>
      </c>
      <c r="E67" s="9" t="s">
        <v>413</v>
      </c>
      <c r="F67" s="33" t="s">
        <v>394</v>
      </c>
      <c r="G67" s="29">
        <v>6.4</v>
      </c>
      <c r="H67" s="36">
        <v>363.48</v>
      </c>
      <c r="I67" s="35">
        <f t="shared" ref="I67:I130" si="1">IF(OR($G67="", $H67=""),"", $G67*$H67)</f>
        <v>2326.2720000000004</v>
      </c>
      <c r="J67" s="9"/>
    </row>
    <row r="68" spans="1:10" ht="18" customHeight="1" x14ac:dyDescent="0.25">
      <c r="A68" s="4" t="s">
        <v>476</v>
      </c>
      <c r="B68" s="11">
        <v>45904</v>
      </c>
      <c r="C68" s="9" t="s">
        <v>113</v>
      </c>
      <c r="D68" s="9" t="s">
        <v>400</v>
      </c>
      <c r="E68" s="9" t="s">
        <v>415</v>
      </c>
      <c r="F68" s="33" t="s">
        <v>416</v>
      </c>
      <c r="G68" s="29">
        <v>26.6</v>
      </c>
      <c r="H68" s="36">
        <v>297.91000000000003</v>
      </c>
      <c r="I68" s="35">
        <f t="shared" si="1"/>
        <v>7924.4060000000009</v>
      </c>
      <c r="J68" s="9"/>
    </row>
    <row r="69" spans="1:10" ht="18" customHeight="1" x14ac:dyDescent="0.25">
      <c r="A69" s="4" t="s">
        <v>477</v>
      </c>
      <c r="B69" s="11">
        <v>45894</v>
      </c>
      <c r="C69" s="9" t="s">
        <v>113</v>
      </c>
      <c r="D69" s="9" t="s">
        <v>400</v>
      </c>
      <c r="E69" s="9" t="s">
        <v>422</v>
      </c>
      <c r="F69" s="33" t="s">
        <v>394</v>
      </c>
      <c r="G69" s="29">
        <v>2.9</v>
      </c>
      <c r="H69" s="36">
        <v>1092.79</v>
      </c>
      <c r="I69" s="35">
        <f t="shared" si="1"/>
        <v>3169.0909999999999</v>
      </c>
      <c r="J69" s="9"/>
    </row>
    <row r="70" spans="1:10" ht="18" customHeight="1" x14ac:dyDescent="0.25">
      <c r="A70" s="4" t="s">
        <v>478</v>
      </c>
      <c r="B70" s="11">
        <v>45906</v>
      </c>
      <c r="C70" s="9" t="s">
        <v>113</v>
      </c>
      <c r="D70" s="9" t="s">
        <v>396</v>
      </c>
      <c r="E70" s="9" t="s">
        <v>409</v>
      </c>
      <c r="F70" s="33" t="s">
        <v>410</v>
      </c>
      <c r="G70" s="29">
        <v>16.3</v>
      </c>
      <c r="H70" s="36">
        <v>39.97</v>
      </c>
      <c r="I70" s="35">
        <f t="shared" si="1"/>
        <v>651.51099999999997</v>
      </c>
      <c r="J70" s="9"/>
    </row>
    <row r="71" spans="1:10" ht="18" customHeight="1" x14ac:dyDescent="0.25">
      <c r="A71" s="4" t="s">
        <v>479</v>
      </c>
      <c r="B71" s="11">
        <v>45889</v>
      </c>
      <c r="C71" s="9" t="s">
        <v>113</v>
      </c>
      <c r="D71" s="9" t="s">
        <v>396</v>
      </c>
      <c r="E71" s="9" t="s">
        <v>427</v>
      </c>
      <c r="F71" s="33" t="s">
        <v>398</v>
      </c>
      <c r="G71" s="29">
        <v>29.7</v>
      </c>
      <c r="H71" s="36">
        <v>746.5</v>
      </c>
      <c r="I71" s="35">
        <f t="shared" si="1"/>
        <v>22171.05</v>
      </c>
      <c r="J71" s="9"/>
    </row>
    <row r="72" spans="1:10" ht="18" customHeight="1" x14ac:dyDescent="0.25">
      <c r="A72" s="4" t="s">
        <v>480</v>
      </c>
      <c r="B72" s="11">
        <v>45893</v>
      </c>
      <c r="C72" s="9" t="s">
        <v>113</v>
      </c>
      <c r="D72" s="9" t="s">
        <v>392</v>
      </c>
      <c r="E72" s="9" t="s">
        <v>427</v>
      </c>
      <c r="F72" s="33" t="s">
        <v>398</v>
      </c>
      <c r="G72" s="29">
        <v>26.6</v>
      </c>
      <c r="H72" s="36">
        <v>522.15</v>
      </c>
      <c r="I72" s="35">
        <f t="shared" si="1"/>
        <v>13889.19</v>
      </c>
      <c r="J72" s="9"/>
    </row>
    <row r="73" spans="1:10" ht="18" customHeight="1" x14ac:dyDescent="0.25">
      <c r="A73" s="4" t="s">
        <v>481</v>
      </c>
      <c r="B73" s="11">
        <v>45895</v>
      </c>
      <c r="C73" s="9" t="s">
        <v>113</v>
      </c>
      <c r="D73" s="9" t="s">
        <v>400</v>
      </c>
      <c r="E73" s="9" t="s">
        <v>422</v>
      </c>
      <c r="F73" s="33" t="s">
        <v>394</v>
      </c>
      <c r="G73" s="29">
        <v>2.2000000000000002</v>
      </c>
      <c r="H73" s="36">
        <v>15097.01</v>
      </c>
      <c r="I73" s="35">
        <f t="shared" si="1"/>
        <v>33213.422000000006</v>
      </c>
      <c r="J73" s="9"/>
    </row>
    <row r="74" spans="1:10" ht="18" customHeight="1" x14ac:dyDescent="0.25">
      <c r="A74" s="4" t="s">
        <v>482</v>
      </c>
      <c r="B74" s="11">
        <v>45769</v>
      </c>
      <c r="C74" s="9" t="s">
        <v>114</v>
      </c>
      <c r="D74" s="9" t="s">
        <v>392</v>
      </c>
      <c r="E74" s="9" t="s">
        <v>401</v>
      </c>
      <c r="F74" s="33" t="s">
        <v>402</v>
      </c>
      <c r="G74" s="29">
        <v>6.9</v>
      </c>
      <c r="H74" s="36">
        <v>754.32</v>
      </c>
      <c r="I74" s="35">
        <f t="shared" si="1"/>
        <v>5204.8080000000009</v>
      </c>
      <c r="J74" s="9"/>
    </row>
    <row r="75" spans="1:10" ht="18" customHeight="1" x14ac:dyDescent="0.25">
      <c r="A75" s="4" t="s">
        <v>483</v>
      </c>
      <c r="B75" s="11">
        <v>45771</v>
      </c>
      <c r="C75" s="9" t="s">
        <v>114</v>
      </c>
      <c r="D75" s="9" t="s">
        <v>392</v>
      </c>
      <c r="E75" s="9" t="s">
        <v>397</v>
      </c>
      <c r="F75" s="33" t="s">
        <v>398</v>
      </c>
      <c r="G75" s="29">
        <v>13.3</v>
      </c>
      <c r="H75" s="36">
        <v>1997.88</v>
      </c>
      <c r="I75" s="35">
        <f t="shared" si="1"/>
        <v>26571.804000000004</v>
      </c>
      <c r="J75" s="9"/>
    </row>
    <row r="76" spans="1:10" ht="18" customHeight="1" x14ac:dyDescent="0.25">
      <c r="A76" s="4" t="s">
        <v>484</v>
      </c>
      <c r="B76" s="11">
        <v>45783</v>
      </c>
      <c r="C76" s="9" t="s">
        <v>114</v>
      </c>
      <c r="D76" s="9" t="s">
        <v>400</v>
      </c>
      <c r="E76" s="9" t="s">
        <v>406</v>
      </c>
      <c r="F76" s="33" t="s">
        <v>394</v>
      </c>
      <c r="G76" s="29">
        <v>26.6</v>
      </c>
      <c r="H76" s="36">
        <v>115.64</v>
      </c>
      <c r="I76" s="35">
        <f t="shared" si="1"/>
        <v>3076.0240000000003</v>
      </c>
      <c r="J76" s="9"/>
    </row>
    <row r="77" spans="1:10" ht="18" customHeight="1" x14ac:dyDescent="0.25">
      <c r="A77" s="4" t="s">
        <v>485</v>
      </c>
      <c r="B77" s="11">
        <v>45786</v>
      </c>
      <c r="C77" s="9" t="s">
        <v>114</v>
      </c>
      <c r="D77" s="9" t="s">
        <v>400</v>
      </c>
      <c r="E77" s="9" t="s">
        <v>397</v>
      </c>
      <c r="F77" s="33" t="s">
        <v>398</v>
      </c>
      <c r="G77" s="29">
        <v>1.4</v>
      </c>
      <c r="H77" s="36">
        <v>901.16</v>
      </c>
      <c r="I77" s="35">
        <f t="shared" si="1"/>
        <v>1261.6239999999998</v>
      </c>
      <c r="J77" s="9"/>
    </row>
    <row r="78" spans="1:10" ht="18" customHeight="1" x14ac:dyDescent="0.25">
      <c r="A78" s="4" t="s">
        <v>486</v>
      </c>
      <c r="B78" s="11">
        <v>45788</v>
      </c>
      <c r="C78" s="9" t="s">
        <v>114</v>
      </c>
      <c r="D78" s="9" t="s">
        <v>418</v>
      </c>
      <c r="E78" s="9" t="s">
        <v>401</v>
      </c>
      <c r="F78" s="33" t="s">
        <v>402</v>
      </c>
      <c r="G78" s="29">
        <v>3.6</v>
      </c>
      <c r="H78" s="36">
        <v>367.67</v>
      </c>
      <c r="I78" s="35">
        <f t="shared" si="1"/>
        <v>1323.6120000000001</v>
      </c>
      <c r="J78" s="9"/>
    </row>
    <row r="79" spans="1:10" ht="18" customHeight="1" x14ac:dyDescent="0.25">
      <c r="A79" s="4" t="s">
        <v>487</v>
      </c>
      <c r="B79" s="11">
        <v>45780</v>
      </c>
      <c r="C79" s="9" t="s">
        <v>114</v>
      </c>
      <c r="D79" s="9" t="s">
        <v>418</v>
      </c>
      <c r="E79" s="9" t="s">
        <v>409</v>
      </c>
      <c r="F79" s="33" t="s">
        <v>410</v>
      </c>
      <c r="G79" s="29">
        <v>6</v>
      </c>
      <c r="H79" s="36">
        <v>116.59</v>
      </c>
      <c r="I79" s="35">
        <f t="shared" si="1"/>
        <v>699.54</v>
      </c>
      <c r="J79" s="9"/>
    </row>
    <row r="80" spans="1:10" ht="18" customHeight="1" x14ac:dyDescent="0.25">
      <c r="A80" s="4" t="s">
        <v>488</v>
      </c>
      <c r="B80" s="11">
        <v>45771</v>
      </c>
      <c r="C80" s="9" t="s">
        <v>114</v>
      </c>
      <c r="D80" s="9" t="s">
        <v>396</v>
      </c>
      <c r="E80" s="9" t="s">
        <v>397</v>
      </c>
      <c r="F80" s="33" t="s">
        <v>398</v>
      </c>
      <c r="G80" s="29">
        <v>16.100000000000001</v>
      </c>
      <c r="H80" s="36">
        <v>142.77000000000001</v>
      </c>
      <c r="I80" s="35">
        <f t="shared" si="1"/>
        <v>2298.5970000000002</v>
      </c>
      <c r="J80" s="9"/>
    </row>
    <row r="81" spans="1:10" ht="18" customHeight="1" x14ac:dyDescent="0.25">
      <c r="A81" s="4" t="s">
        <v>489</v>
      </c>
      <c r="B81" s="11">
        <v>45958</v>
      </c>
      <c r="C81" s="9" t="s">
        <v>115</v>
      </c>
      <c r="D81" s="9" t="s">
        <v>392</v>
      </c>
      <c r="E81" s="9" t="s">
        <v>413</v>
      </c>
      <c r="F81" s="33" t="s">
        <v>394</v>
      </c>
      <c r="G81" s="29">
        <v>14</v>
      </c>
      <c r="H81" s="36">
        <v>1218.9000000000001</v>
      </c>
      <c r="I81" s="35">
        <f t="shared" si="1"/>
        <v>17064.600000000002</v>
      </c>
      <c r="J81" s="9"/>
    </row>
    <row r="82" spans="1:10" ht="18" customHeight="1" x14ac:dyDescent="0.25">
      <c r="A82" s="4" t="s">
        <v>490</v>
      </c>
      <c r="B82" s="11">
        <v>45951</v>
      </c>
      <c r="C82" s="9" t="s">
        <v>115</v>
      </c>
      <c r="D82" s="9" t="s">
        <v>396</v>
      </c>
      <c r="E82" s="9" t="s">
        <v>397</v>
      </c>
      <c r="F82" s="33" t="s">
        <v>398</v>
      </c>
      <c r="G82" s="29">
        <v>24.5</v>
      </c>
      <c r="H82" s="36">
        <v>502.84</v>
      </c>
      <c r="I82" s="35">
        <f t="shared" si="1"/>
        <v>12319.58</v>
      </c>
      <c r="J82" s="9"/>
    </row>
    <row r="83" spans="1:10" ht="18" customHeight="1" x14ac:dyDescent="0.25">
      <c r="A83" s="4" t="s">
        <v>491</v>
      </c>
      <c r="B83" s="11">
        <v>45952</v>
      </c>
      <c r="C83" s="9" t="s">
        <v>115</v>
      </c>
      <c r="D83" s="9" t="s">
        <v>418</v>
      </c>
      <c r="E83" s="9" t="s">
        <v>393</v>
      </c>
      <c r="F83" s="33" t="s">
        <v>394</v>
      </c>
      <c r="G83" s="29">
        <v>4.7</v>
      </c>
      <c r="H83" s="36">
        <v>532.52</v>
      </c>
      <c r="I83" s="35">
        <f t="shared" si="1"/>
        <v>2502.8440000000001</v>
      </c>
      <c r="J83" s="9"/>
    </row>
    <row r="84" spans="1:10" ht="18" customHeight="1" x14ac:dyDescent="0.25">
      <c r="A84" s="4" t="s">
        <v>492</v>
      </c>
      <c r="B84" s="11">
        <v>45955</v>
      </c>
      <c r="C84" s="9" t="s">
        <v>115</v>
      </c>
      <c r="D84" s="9" t="s">
        <v>405</v>
      </c>
      <c r="E84" s="9" t="s">
        <v>393</v>
      </c>
      <c r="F84" s="33" t="s">
        <v>394</v>
      </c>
      <c r="G84" s="29">
        <v>24.3</v>
      </c>
      <c r="H84" s="36">
        <v>757.55</v>
      </c>
      <c r="I84" s="35">
        <f t="shared" si="1"/>
        <v>18408.465</v>
      </c>
      <c r="J84" s="9"/>
    </row>
    <row r="85" spans="1:10" ht="18" customHeight="1" x14ac:dyDescent="0.25">
      <c r="A85" s="4" t="s">
        <v>493</v>
      </c>
      <c r="B85" s="11">
        <v>45943</v>
      </c>
      <c r="C85" s="9" t="s">
        <v>115</v>
      </c>
      <c r="D85" s="9" t="s">
        <v>396</v>
      </c>
      <c r="E85" s="9" t="s">
        <v>431</v>
      </c>
      <c r="F85" s="33" t="s">
        <v>416</v>
      </c>
      <c r="G85" s="29">
        <v>2.2000000000000002</v>
      </c>
      <c r="H85" s="36">
        <v>11310.06</v>
      </c>
      <c r="I85" s="35">
        <f t="shared" si="1"/>
        <v>24882.132000000001</v>
      </c>
      <c r="J85" s="9"/>
    </row>
    <row r="86" spans="1:10" ht="18" customHeight="1" x14ac:dyDescent="0.25">
      <c r="A86" s="4" t="s">
        <v>494</v>
      </c>
      <c r="B86" s="11">
        <v>45955</v>
      </c>
      <c r="C86" s="9" t="s">
        <v>115</v>
      </c>
      <c r="D86" s="9" t="s">
        <v>396</v>
      </c>
      <c r="E86" s="9" t="s">
        <v>422</v>
      </c>
      <c r="F86" s="33" t="s">
        <v>394</v>
      </c>
      <c r="G86" s="29">
        <v>23.6</v>
      </c>
      <c r="H86" s="36">
        <v>1072.67</v>
      </c>
      <c r="I86" s="35">
        <f t="shared" si="1"/>
        <v>25315.012000000002</v>
      </c>
      <c r="J86" s="9"/>
    </row>
    <row r="87" spans="1:10" ht="18" customHeight="1" x14ac:dyDescent="0.25">
      <c r="A87" s="4" t="s">
        <v>495</v>
      </c>
      <c r="B87" s="11">
        <v>45951</v>
      </c>
      <c r="C87" s="9" t="s">
        <v>115</v>
      </c>
      <c r="D87" s="9" t="s">
        <v>400</v>
      </c>
      <c r="E87" s="9" t="s">
        <v>431</v>
      </c>
      <c r="F87" s="33" t="s">
        <v>416</v>
      </c>
      <c r="G87" s="29">
        <v>22.8</v>
      </c>
      <c r="H87" s="36">
        <v>493.34</v>
      </c>
      <c r="I87" s="35">
        <f t="shared" si="1"/>
        <v>11248.152</v>
      </c>
      <c r="J87" s="9"/>
    </row>
    <row r="88" spans="1:10" ht="18" customHeight="1" x14ac:dyDescent="0.25">
      <c r="A88" s="4" t="s">
        <v>496</v>
      </c>
      <c r="B88" s="11">
        <v>45870</v>
      </c>
      <c r="C88" s="9" t="s">
        <v>116</v>
      </c>
      <c r="D88" s="9" t="s">
        <v>400</v>
      </c>
      <c r="E88" s="9" t="s">
        <v>401</v>
      </c>
      <c r="F88" s="33" t="s">
        <v>402</v>
      </c>
      <c r="G88" s="29">
        <v>29.7</v>
      </c>
      <c r="H88" s="36">
        <v>188.52</v>
      </c>
      <c r="I88" s="35">
        <f t="shared" si="1"/>
        <v>5599.0439999999999</v>
      </c>
      <c r="J88" s="9"/>
    </row>
    <row r="89" spans="1:10" ht="18" customHeight="1" x14ac:dyDescent="0.25">
      <c r="A89" s="4" t="s">
        <v>497</v>
      </c>
      <c r="B89" s="11">
        <v>45854</v>
      </c>
      <c r="C89" s="9" t="s">
        <v>116</v>
      </c>
      <c r="D89" s="9" t="s">
        <v>392</v>
      </c>
      <c r="E89" s="9" t="s">
        <v>422</v>
      </c>
      <c r="F89" s="33" t="s">
        <v>394</v>
      </c>
      <c r="G89" s="29">
        <v>10.6</v>
      </c>
      <c r="H89" s="36">
        <v>1517.19</v>
      </c>
      <c r="I89" s="35">
        <f t="shared" si="1"/>
        <v>16082.214</v>
      </c>
      <c r="J89" s="9"/>
    </row>
    <row r="90" spans="1:10" ht="18" customHeight="1" x14ac:dyDescent="0.25">
      <c r="A90" s="4" t="s">
        <v>498</v>
      </c>
      <c r="B90" s="11">
        <v>45853</v>
      </c>
      <c r="C90" s="9" t="s">
        <v>116</v>
      </c>
      <c r="D90" s="9" t="s">
        <v>418</v>
      </c>
      <c r="E90" s="9" t="s">
        <v>413</v>
      </c>
      <c r="F90" s="33" t="s">
        <v>394</v>
      </c>
      <c r="G90" s="29">
        <v>6.1</v>
      </c>
      <c r="H90" s="36">
        <v>415.8</v>
      </c>
      <c r="I90" s="35">
        <f t="shared" si="1"/>
        <v>2536.38</v>
      </c>
      <c r="J90" s="9"/>
    </row>
    <row r="91" spans="1:10" ht="18" customHeight="1" x14ac:dyDescent="0.25">
      <c r="A91" s="4" t="s">
        <v>499</v>
      </c>
      <c r="B91" s="11">
        <v>45870</v>
      </c>
      <c r="C91" s="9" t="s">
        <v>116</v>
      </c>
      <c r="D91" s="9" t="s">
        <v>418</v>
      </c>
      <c r="E91" s="9" t="s">
        <v>409</v>
      </c>
      <c r="F91" s="33" t="s">
        <v>410</v>
      </c>
      <c r="G91" s="29">
        <v>8.4</v>
      </c>
      <c r="H91" s="36">
        <v>802.13</v>
      </c>
      <c r="I91" s="35">
        <f t="shared" si="1"/>
        <v>6737.8919999999998</v>
      </c>
      <c r="J91" s="9"/>
    </row>
    <row r="92" spans="1:10" ht="18" customHeight="1" x14ac:dyDescent="0.25">
      <c r="A92" s="4" t="s">
        <v>500</v>
      </c>
      <c r="B92" s="11">
        <v>45859</v>
      </c>
      <c r="C92" s="9" t="s">
        <v>116</v>
      </c>
      <c r="D92" s="9" t="s">
        <v>400</v>
      </c>
      <c r="E92" s="9" t="s">
        <v>431</v>
      </c>
      <c r="F92" s="33" t="s">
        <v>416</v>
      </c>
      <c r="G92" s="29">
        <v>22.7</v>
      </c>
      <c r="H92" s="36">
        <v>553.32000000000005</v>
      </c>
      <c r="I92" s="35">
        <f t="shared" si="1"/>
        <v>12560.364000000001</v>
      </c>
      <c r="J92" s="9"/>
    </row>
    <row r="93" spans="1:10" ht="18" customHeight="1" x14ac:dyDescent="0.25">
      <c r="A93" s="4" t="s">
        <v>501</v>
      </c>
      <c r="B93" s="11">
        <v>45865</v>
      </c>
      <c r="C93" s="9" t="s">
        <v>116</v>
      </c>
      <c r="D93" s="9" t="s">
        <v>392</v>
      </c>
      <c r="E93" s="9" t="s">
        <v>415</v>
      </c>
      <c r="F93" s="33" t="s">
        <v>416</v>
      </c>
      <c r="G93" s="29">
        <v>18.899999999999999</v>
      </c>
      <c r="H93" s="36">
        <v>640.53</v>
      </c>
      <c r="I93" s="35">
        <f t="shared" si="1"/>
        <v>12106.016999999998</v>
      </c>
      <c r="J93" s="9"/>
    </row>
    <row r="94" spans="1:10" ht="18" customHeight="1" x14ac:dyDescent="0.25">
      <c r="A94" s="4" t="s">
        <v>502</v>
      </c>
      <c r="B94" s="11">
        <v>45662</v>
      </c>
      <c r="C94" s="9" t="s">
        <v>117</v>
      </c>
      <c r="D94" s="9" t="s">
        <v>400</v>
      </c>
      <c r="E94" s="9" t="s">
        <v>409</v>
      </c>
      <c r="F94" s="33" t="s">
        <v>410</v>
      </c>
      <c r="G94" s="29">
        <v>1.7</v>
      </c>
      <c r="H94" s="36">
        <v>3437.65</v>
      </c>
      <c r="I94" s="35">
        <f t="shared" si="1"/>
        <v>5844.0050000000001</v>
      </c>
      <c r="J94" s="9"/>
    </row>
    <row r="95" spans="1:10" ht="18" customHeight="1" x14ac:dyDescent="0.25">
      <c r="A95" s="4" t="s">
        <v>503</v>
      </c>
      <c r="B95" s="11">
        <v>45672</v>
      </c>
      <c r="C95" s="9" t="s">
        <v>117</v>
      </c>
      <c r="D95" s="9" t="s">
        <v>396</v>
      </c>
      <c r="E95" s="9" t="s">
        <v>397</v>
      </c>
      <c r="F95" s="33" t="s">
        <v>398</v>
      </c>
      <c r="G95" s="29">
        <v>2.7</v>
      </c>
      <c r="H95" s="36">
        <v>1783.57</v>
      </c>
      <c r="I95" s="35">
        <f t="shared" si="1"/>
        <v>4815.6390000000001</v>
      </c>
      <c r="J95" s="9"/>
    </row>
    <row r="96" spans="1:10" ht="18" customHeight="1" x14ac:dyDescent="0.25">
      <c r="A96" s="4" t="s">
        <v>504</v>
      </c>
      <c r="B96" s="11">
        <v>45670</v>
      </c>
      <c r="C96" s="9" t="s">
        <v>117</v>
      </c>
      <c r="D96" s="9" t="s">
        <v>400</v>
      </c>
      <c r="E96" s="9" t="s">
        <v>431</v>
      </c>
      <c r="F96" s="33" t="s">
        <v>416</v>
      </c>
      <c r="G96" s="29">
        <v>18.8</v>
      </c>
      <c r="H96" s="36">
        <v>586.29</v>
      </c>
      <c r="I96" s="35">
        <f t="shared" si="1"/>
        <v>11022.252</v>
      </c>
      <c r="J96" s="9"/>
    </row>
    <row r="97" spans="1:10" ht="18" customHeight="1" x14ac:dyDescent="0.25">
      <c r="A97" s="4" t="s">
        <v>505</v>
      </c>
      <c r="B97" s="11">
        <v>45668</v>
      </c>
      <c r="C97" s="9" t="s">
        <v>117</v>
      </c>
      <c r="D97" s="9" t="s">
        <v>405</v>
      </c>
      <c r="E97" s="9" t="s">
        <v>397</v>
      </c>
      <c r="F97" s="33" t="s">
        <v>398</v>
      </c>
      <c r="G97" s="29">
        <v>13</v>
      </c>
      <c r="H97" s="36">
        <v>1172.0899999999999</v>
      </c>
      <c r="I97" s="35">
        <f t="shared" si="1"/>
        <v>15237.169999999998</v>
      </c>
      <c r="J97" s="9"/>
    </row>
    <row r="98" spans="1:10" ht="18" customHeight="1" x14ac:dyDescent="0.25">
      <c r="A98" s="4" t="s">
        <v>506</v>
      </c>
      <c r="B98" s="11">
        <v>45704</v>
      </c>
      <c r="C98" s="9" t="s">
        <v>118</v>
      </c>
      <c r="D98" s="9" t="s">
        <v>400</v>
      </c>
      <c r="E98" s="9" t="s">
        <v>413</v>
      </c>
      <c r="F98" s="33" t="s">
        <v>394</v>
      </c>
      <c r="G98" s="29">
        <v>17.5</v>
      </c>
      <c r="H98" s="36">
        <v>658.74</v>
      </c>
      <c r="I98" s="35">
        <f t="shared" si="1"/>
        <v>11527.95</v>
      </c>
      <c r="J98" s="9"/>
    </row>
    <row r="99" spans="1:10" ht="18" customHeight="1" x14ac:dyDescent="0.25">
      <c r="A99" s="4" t="s">
        <v>507</v>
      </c>
      <c r="B99" s="11">
        <v>45689</v>
      </c>
      <c r="C99" s="9" t="s">
        <v>118</v>
      </c>
      <c r="D99" s="9" t="s">
        <v>405</v>
      </c>
      <c r="E99" s="9" t="s">
        <v>401</v>
      </c>
      <c r="F99" s="33" t="s">
        <v>402</v>
      </c>
      <c r="G99" s="29">
        <v>19.100000000000001</v>
      </c>
      <c r="H99" s="36">
        <v>445.63</v>
      </c>
      <c r="I99" s="35">
        <f t="shared" si="1"/>
        <v>8511.5330000000013</v>
      </c>
      <c r="J99" s="9"/>
    </row>
    <row r="100" spans="1:10" ht="18" customHeight="1" x14ac:dyDescent="0.25">
      <c r="A100" s="4" t="s">
        <v>508</v>
      </c>
      <c r="B100" s="11">
        <v>45686</v>
      </c>
      <c r="C100" s="9" t="s">
        <v>118</v>
      </c>
      <c r="D100" s="9" t="s">
        <v>396</v>
      </c>
      <c r="E100" s="9" t="s">
        <v>397</v>
      </c>
      <c r="F100" s="33" t="s">
        <v>398</v>
      </c>
      <c r="G100" s="29">
        <v>5.2</v>
      </c>
      <c r="H100" s="36">
        <v>772</v>
      </c>
      <c r="I100" s="35">
        <f t="shared" si="1"/>
        <v>4014.4</v>
      </c>
      <c r="J100" s="9"/>
    </row>
    <row r="101" spans="1:10" ht="18" customHeight="1" x14ac:dyDescent="0.25">
      <c r="A101" s="4" t="s">
        <v>509</v>
      </c>
      <c r="B101" s="11">
        <v>45695</v>
      </c>
      <c r="C101" s="9" t="s">
        <v>118</v>
      </c>
      <c r="D101" s="9" t="s">
        <v>418</v>
      </c>
      <c r="E101" s="9" t="s">
        <v>393</v>
      </c>
      <c r="F101" s="33" t="s">
        <v>394</v>
      </c>
      <c r="G101" s="29">
        <v>19</v>
      </c>
      <c r="H101" s="36">
        <v>114.53</v>
      </c>
      <c r="I101" s="35">
        <f t="shared" si="1"/>
        <v>2176.0700000000002</v>
      </c>
      <c r="J101" s="9"/>
    </row>
    <row r="102" spans="1:10" ht="18" customHeight="1" x14ac:dyDescent="0.25">
      <c r="A102" s="4" t="s">
        <v>510</v>
      </c>
      <c r="B102" s="11">
        <v>45686</v>
      </c>
      <c r="C102" s="9" t="s">
        <v>118</v>
      </c>
      <c r="D102" s="9" t="s">
        <v>396</v>
      </c>
      <c r="E102" s="9" t="s">
        <v>397</v>
      </c>
      <c r="F102" s="33" t="s">
        <v>398</v>
      </c>
      <c r="G102" s="29">
        <v>21.3</v>
      </c>
      <c r="H102" s="36">
        <v>205.21</v>
      </c>
      <c r="I102" s="35">
        <f t="shared" si="1"/>
        <v>4370.973</v>
      </c>
      <c r="J102" s="9"/>
    </row>
    <row r="103" spans="1:10" ht="18" customHeight="1" x14ac:dyDescent="0.25">
      <c r="A103" s="4" t="s">
        <v>511</v>
      </c>
      <c r="B103" s="11">
        <v>45687</v>
      </c>
      <c r="C103" s="9" t="s">
        <v>118</v>
      </c>
      <c r="D103" s="9" t="s">
        <v>396</v>
      </c>
      <c r="E103" s="9" t="s">
        <v>397</v>
      </c>
      <c r="F103" s="33" t="s">
        <v>398</v>
      </c>
      <c r="G103" s="29">
        <v>21.1</v>
      </c>
      <c r="H103" s="36">
        <v>235.97</v>
      </c>
      <c r="I103" s="35">
        <f t="shared" si="1"/>
        <v>4978.9670000000006</v>
      </c>
      <c r="J103" s="9"/>
    </row>
    <row r="104" spans="1:10" ht="18" customHeight="1" x14ac:dyDescent="0.25">
      <c r="A104" s="4" t="s">
        <v>512</v>
      </c>
      <c r="B104" s="11">
        <v>45708</v>
      </c>
      <c r="C104" s="9" t="s">
        <v>118</v>
      </c>
      <c r="D104" s="9" t="s">
        <v>400</v>
      </c>
      <c r="E104" s="9" t="s">
        <v>431</v>
      </c>
      <c r="F104" s="33" t="s">
        <v>416</v>
      </c>
      <c r="G104" s="29">
        <v>2.9</v>
      </c>
      <c r="H104" s="36">
        <v>330.76</v>
      </c>
      <c r="I104" s="35">
        <f t="shared" si="1"/>
        <v>959.20399999999995</v>
      </c>
      <c r="J104" s="9"/>
    </row>
    <row r="105" spans="1:10" ht="18" customHeight="1" x14ac:dyDescent="0.25">
      <c r="A105" s="4" t="s">
        <v>513</v>
      </c>
      <c r="B105" s="11">
        <v>45742</v>
      </c>
      <c r="C105" s="9" t="s">
        <v>120</v>
      </c>
      <c r="D105" s="9" t="s">
        <v>396</v>
      </c>
      <c r="E105" s="9" t="s">
        <v>431</v>
      </c>
      <c r="F105" s="33" t="s">
        <v>416</v>
      </c>
      <c r="G105" s="29">
        <v>1.1000000000000001</v>
      </c>
      <c r="H105" s="36">
        <v>7085.67</v>
      </c>
      <c r="I105" s="35">
        <f t="shared" si="1"/>
        <v>7794.237000000001</v>
      </c>
      <c r="J105" s="9"/>
    </row>
    <row r="106" spans="1:10" ht="18" customHeight="1" x14ac:dyDescent="0.25">
      <c r="A106" s="4" t="s">
        <v>514</v>
      </c>
      <c r="B106" s="11">
        <v>45722</v>
      </c>
      <c r="C106" s="9" t="s">
        <v>120</v>
      </c>
      <c r="D106" s="9" t="s">
        <v>392</v>
      </c>
      <c r="E106" s="9" t="s">
        <v>427</v>
      </c>
      <c r="F106" s="33" t="s">
        <v>398</v>
      </c>
      <c r="G106" s="29">
        <v>21.2</v>
      </c>
      <c r="H106" s="36">
        <v>1339.54</v>
      </c>
      <c r="I106" s="35">
        <f t="shared" si="1"/>
        <v>28398.248</v>
      </c>
      <c r="J106" s="9"/>
    </row>
    <row r="107" spans="1:10" ht="18" customHeight="1" x14ac:dyDescent="0.25">
      <c r="A107" s="4" t="s">
        <v>515</v>
      </c>
      <c r="B107" s="11">
        <v>45743</v>
      </c>
      <c r="C107" s="9" t="s">
        <v>120</v>
      </c>
      <c r="D107" s="9" t="s">
        <v>418</v>
      </c>
      <c r="E107" s="9" t="s">
        <v>406</v>
      </c>
      <c r="F107" s="33" t="s">
        <v>394</v>
      </c>
      <c r="G107" s="29">
        <v>11.1</v>
      </c>
      <c r="H107" s="36">
        <v>704.62</v>
      </c>
      <c r="I107" s="35">
        <f t="shared" si="1"/>
        <v>7821.2820000000002</v>
      </c>
      <c r="J107" s="9"/>
    </row>
    <row r="108" spans="1:10" ht="18" customHeight="1" x14ac:dyDescent="0.25">
      <c r="A108" s="4" t="s">
        <v>516</v>
      </c>
      <c r="B108" s="11">
        <v>45729</v>
      </c>
      <c r="C108" s="9" t="s">
        <v>120</v>
      </c>
      <c r="D108" s="9" t="s">
        <v>400</v>
      </c>
      <c r="E108" s="9" t="s">
        <v>406</v>
      </c>
      <c r="F108" s="33" t="s">
        <v>394</v>
      </c>
      <c r="G108" s="29">
        <v>28.4</v>
      </c>
      <c r="H108" s="36">
        <v>698.52</v>
      </c>
      <c r="I108" s="35">
        <f t="shared" si="1"/>
        <v>19837.967999999997</v>
      </c>
      <c r="J108" s="9"/>
    </row>
    <row r="109" spans="1:10" ht="18" customHeight="1" x14ac:dyDescent="0.25">
      <c r="A109" s="4" t="s">
        <v>517</v>
      </c>
      <c r="B109" s="11">
        <v>45718</v>
      </c>
      <c r="C109" s="9" t="s">
        <v>120</v>
      </c>
      <c r="D109" s="9" t="s">
        <v>396</v>
      </c>
      <c r="E109" s="9" t="s">
        <v>413</v>
      </c>
      <c r="F109" s="33" t="s">
        <v>394</v>
      </c>
      <c r="G109" s="29">
        <v>15.5</v>
      </c>
      <c r="H109" s="36">
        <v>158.53</v>
      </c>
      <c r="I109" s="35">
        <f t="shared" si="1"/>
        <v>2457.2150000000001</v>
      </c>
      <c r="J109" s="9"/>
    </row>
    <row r="110" spans="1:10" ht="18" customHeight="1" x14ac:dyDescent="0.25">
      <c r="A110" s="4" t="s">
        <v>518</v>
      </c>
      <c r="B110" s="11">
        <v>45746</v>
      </c>
      <c r="C110" s="9" t="s">
        <v>120</v>
      </c>
      <c r="D110" s="9" t="s">
        <v>396</v>
      </c>
      <c r="E110" s="9" t="s">
        <v>427</v>
      </c>
      <c r="F110" s="33" t="s">
        <v>398</v>
      </c>
      <c r="G110" s="29">
        <v>23.8</v>
      </c>
      <c r="H110" s="36">
        <v>191.27</v>
      </c>
      <c r="I110" s="35">
        <f t="shared" si="1"/>
        <v>4552.2260000000006</v>
      </c>
      <c r="J110" s="9"/>
    </row>
    <row r="111" spans="1:10" ht="18" customHeight="1" x14ac:dyDescent="0.25">
      <c r="A111" s="4" t="s">
        <v>519</v>
      </c>
      <c r="B111" s="11">
        <v>45686</v>
      </c>
      <c r="C111" s="9" t="s">
        <v>122</v>
      </c>
      <c r="D111" s="9" t="s">
        <v>400</v>
      </c>
      <c r="E111" s="9" t="s">
        <v>406</v>
      </c>
      <c r="F111" s="33" t="s">
        <v>394</v>
      </c>
      <c r="G111" s="29">
        <v>16.100000000000001</v>
      </c>
      <c r="H111" s="36">
        <v>554.71</v>
      </c>
      <c r="I111" s="35">
        <f t="shared" si="1"/>
        <v>8930.8310000000019</v>
      </c>
      <c r="J111" s="9"/>
    </row>
    <row r="112" spans="1:10" ht="18" customHeight="1" x14ac:dyDescent="0.25">
      <c r="A112" s="4" t="s">
        <v>520</v>
      </c>
      <c r="B112" s="11">
        <v>45688</v>
      </c>
      <c r="C112" s="9" t="s">
        <v>122</v>
      </c>
      <c r="D112" s="9" t="s">
        <v>396</v>
      </c>
      <c r="E112" s="9" t="s">
        <v>422</v>
      </c>
      <c r="F112" s="33" t="s">
        <v>394</v>
      </c>
      <c r="G112" s="29">
        <v>28.7</v>
      </c>
      <c r="H112" s="36">
        <v>119.23</v>
      </c>
      <c r="I112" s="35">
        <f t="shared" si="1"/>
        <v>3421.9009999999998</v>
      </c>
      <c r="J112" s="9"/>
    </row>
    <row r="113" spans="1:10" ht="18" customHeight="1" x14ac:dyDescent="0.25">
      <c r="A113" s="4" t="s">
        <v>521</v>
      </c>
      <c r="B113" s="11">
        <v>45685</v>
      </c>
      <c r="C113" s="9" t="s">
        <v>122</v>
      </c>
      <c r="D113" s="9" t="s">
        <v>400</v>
      </c>
      <c r="E113" s="9" t="s">
        <v>397</v>
      </c>
      <c r="F113" s="33" t="s">
        <v>398</v>
      </c>
      <c r="G113" s="29">
        <v>28.9</v>
      </c>
      <c r="H113" s="36">
        <v>84.57</v>
      </c>
      <c r="I113" s="35">
        <f t="shared" si="1"/>
        <v>2444.0729999999999</v>
      </c>
      <c r="J113" s="9"/>
    </row>
    <row r="114" spans="1:10" ht="18" customHeight="1" x14ac:dyDescent="0.25">
      <c r="A114" s="4" t="s">
        <v>522</v>
      </c>
      <c r="B114" s="11">
        <v>45686</v>
      </c>
      <c r="C114" s="9" t="s">
        <v>122</v>
      </c>
      <c r="D114" s="9" t="s">
        <v>418</v>
      </c>
      <c r="E114" s="9" t="s">
        <v>401</v>
      </c>
      <c r="F114" s="33" t="s">
        <v>402</v>
      </c>
      <c r="G114" s="29">
        <v>5.4</v>
      </c>
      <c r="H114" s="36">
        <v>1468.03</v>
      </c>
      <c r="I114" s="35">
        <f t="shared" si="1"/>
        <v>7927.3620000000001</v>
      </c>
      <c r="J114" s="9"/>
    </row>
    <row r="115" spans="1:10" ht="18" customHeight="1" x14ac:dyDescent="0.25">
      <c r="A115" s="4" t="s">
        <v>523</v>
      </c>
      <c r="B115" s="11">
        <v>45687</v>
      </c>
      <c r="C115" s="9" t="s">
        <v>122</v>
      </c>
      <c r="D115" s="9" t="s">
        <v>396</v>
      </c>
      <c r="E115" s="9" t="s">
        <v>415</v>
      </c>
      <c r="F115" s="33" t="s">
        <v>416</v>
      </c>
      <c r="G115" s="29">
        <v>13.6</v>
      </c>
      <c r="H115" s="36">
        <v>10</v>
      </c>
      <c r="I115" s="35">
        <f t="shared" si="1"/>
        <v>136</v>
      </c>
      <c r="J115" s="9"/>
    </row>
    <row r="116" spans="1:10" ht="18" customHeight="1" x14ac:dyDescent="0.25">
      <c r="A116" s="4" t="s">
        <v>524</v>
      </c>
      <c r="B116" s="11">
        <v>45690</v>
      </c>
      <c r="C116" s="9" t="s">
        <v>122</v>
      </c>
      <c r="D116" s="9" t="s">
        <v>392</v>
      </c>
      <c r="E116" s="9" t="s">
        <v>393</v>
      </c>
      <c r="F116" s="33" t="s">
        <v>394</v>
      </c>
      <c r="G116" s="29">
        <v>9.1</v>
      </c>
      <c r="H116" s="36">
        <v>263.74</v>
      </c>
      <c r="I116" s="35">
        <f t="shared" si="1"/>
        <v>2400.0340000000001</v>
      </c>
      <c r="J116" s="9"/>
    </row>
    <row r="117" spans="1:10" ht="18" customHeight="1" x14ac:dyDescent="0.25">
      <c r="A117" s="4" t="s">
        <v>525</v>
      </c>
      <c r="B117" s="11">
        <v>45856</v>
      </c>
      <c r="C117" s="9" t="s">
        <v>123</v>
      </c>
      <c r="D117" s="9" t="s">
        <v>392</v>
      </c>
      <c r="E117" s="9" t="s">
        <v>422</v>
      </c>
      <c r="F117" s="33" t="s">
        <v>394</v>
      </c>
      <c r="G117" s="29">
        <v>16.100000000000001</v>
      </c>
      <c r="H117" s="36">
        <v>149.63</v>
      </c>
      <c r="I117" s="35">
        <f t="shared" si="1"/>
        <v>2409.0430000000001</v>
      </c>
      <c r="J117" s="9"/>
    </row>
    <row r="118" spans="1:10" ht="18" customHeight="1" x14ac:dyDescent="0.25">
      <c r="A118" s="4" t="s">
        <v>526</v>
      </c>
      <c r="B118" s="11">
        <v>45852</v>
      </c>
      <c r="C118" s="9" t="s">
        <v>123</v>
      </c>
      <c r="D118" s="9" t="s">
        <v>392</v>
      </c>
      <c r="E118" s="9" t="s">
        <v>413</v>
      </c>
      <c r="F118" s="33" t="s">
        <v>394</v>
      </c>
      <c r="G118" s="29">
        <v>29.7</v>
      </c>
      <c r="H118" s="36">
        <v>385.37</v>
      </c>
      <c r="I118" s="35">
        <f t="shared" si="1"/>
        <v>11445.489</v>
      </c>
      <c r="J118" s="9"/>
    </row>
    <row r="119" spans="1:10" ht="18" customHeight="1" x14ac:dyDescent="0.25">
      <c r="A119" s="4" t="s">
        <v>527</v>
      </c>
      <c r="B119" s="11">
        <v>45851</v>
      </c>
      <c r="C119" s="9" t="s">
        <v>123</v>
      </c>
      <c r="D119" s="9" t="s">
        <v>405</v>
      </c>
      <c r="E119" s="9" t="s">
        <v>409</v>
      </c>
      <c r="F119" s="33" t="s">
        <v>410</v>
      </c>
      <c r="G119" s="29">
        <v>23.1</v>
      </c>
      <c r="H119" s="36">
        <v>108.75</v>
      </c>
      <c r="I119" s="35">
        <f t="shared" si="1"/>
        <v>2512.125</v>
      </c>
      <c r="J119" s="9"/>
    </row>
    <row r="120" spans="1:10" ht="18" customHeight="1" x14ac:dyDescent="0.25">
      <c r="A120" s="4" t="s">
        <v>528</v>
      </c>
      <c r="B120" s="11">
        <v>45854</v>
      </c>
      <c r="C120" s="9" t="s">
        <v>123</v>
      </c>
      <c r="D120" s="9" t="s">
        <v>418</v>
      </c>
      <c r="E120" s="9" t="s">
        <v>422</v>
      </c>
      <c r="F120" s="33" t="s">
        <v>394</v>
      </c>
      <c r="G120" s="29">
        <v>19.5</v>
      </c>
      <c r="H120" s="36">
        <v>150.49</v>
      </c>
      <c r="I120" s="35">
        <f t="shared" si="1"/>
        <v>2934.5550000000003</v>
      </c>
      <c r="J120" s="9"/>
    </row>
    <row r="121" spans="1:10" ht="18" customHeight="1" x14ac:dyDescent="0.25">
      <c r="A121" s="4" t="s">
        <v>529</v>
      </c>
      <c r="B121" s="11">
        <v>45850</v>
      </c>
      <c r="C121" s="9" t="s">
        <v>123</v>
      </c>
      <c r="D121" s="9" t="s">
        <v>396</v>
      </c>
      <c r="E121" s="9" t="s">
        <v>401</v>
      </c>
      <c r="F121" s="33" t="s">
        <v>402</v>
      </c>
      <c r="G121" s="29">
        <v>12.6</v>
      </c>
      <c r="H121" s="36">
        <v>73.73</v>
      </c>
      <c r="I121" s="35">
        <f t="shared" si="1"/>
        <v>928.99800000000005</v>
      </c>
      <c r="J121" s="9"/>
    </row>
    <row r="122" spans="1:10" ht="18" customHeight="1" x14ac:dyDescent="0.25">
      <c r="A122" s="4" t="s">
        <v>530</v>
      </c>
      <c r="B122" s="11">
        <v>45860</v>
      </c>
      <c r="C122" s="9" t="s">
        <v>123</v>
      </c>
      <c r="D122" s="9" t="s">
        <v>418</v>
      </c>
      <c r="E122" s="9" t="s">
        <v>401</v>
      </c>
      <c r="F122" s="33" t="s">
        <v>402</v>
      </c>
      <c r="G122" s="29">
        <v>27.5</v>
      </c>
      <c r="H122" s="36">
        <v>139.94</v>
      </c>
      <c r="I122" s="35">
        <f t="shared" si="1"/>
        <v>3848.35</v>
      </c>
      <c r="J122" s="9"/>
    </row>
    <row r="123" spans="1:10" ht="18" customHeight="1" x14ac:dyDescent="0.25">
      <c r="A123" s="4" t="s">
        <v>531</v>
      </c>
      <c r="B123" s="11">
        <v>45853</v>
      </c>
      <c r="C123" s="9" t="s">
        <v>123</v>
      </c>
      <c r="D123" s="9" t="s">
        <v>418</v>
      </c>
      <c r="E123" s="9" t="s">
        <v>406</v>
      </c>
      <c r="F123" s="33" t="s">
        <v>394</v>
      </c>
      <c r="G123" s="29">
        <v>8.6999999999999993</v>
      </c>
      <c r="H123" s="36">
        <v>728.85</v>
      </c>
      <c r="I123" s="35">
        <f t="shared" si="1"/>
        <v>6340.9949999999999</v>
      </c>
      <c r="J123" s="9"/>
    </row>
    <row r="124" spans="1:10" ht="18" customHeight="1" x14ac:dyDescent="0.25">
      <c r="A124" s="4" t="s">
        <v>532</v>
      </c>
      <c r="B124" s="11">
        <v>45858</v>
      </c>
      <c r="C124" s="9" t="s">
        <v>123</v>
      </c>
      <c r="D124" s="9" t="s">
        <v>400</v>
      </c>
      <c r="E124" s="9" t="s">
        <v>401</v>
      </c>
      <c r="F124" s="33" t="s">
        <v>402</v>
      </c>
      <c r="G124" s="29">
        <v>28.3</v>
      </c>
      <c r="H124" s="36">
        <v>46.87</v>
      </c>
      <c r="I124" s="35">
        <f t="shared" si="1"/>
        <v>1326.421</v>
      </c>
      <c r="J124" s="9"/>
    </row>
    <row r="125" spans="1:10" ht="18" customHeight="1" x14ac:dyDescent="0.25">
      <c r="A125" s="4" t="s">
        <v>533</v>
      </c>
      <c r="B125" s="11">
        <v>45852</v>
      </c>
      <c r="C125" s="9" t="s">
        <v>123</v>
      </c>
      <c r="D125" s="9" t="s">
        <v>400</v>
      </c>
      <c r="E125" s="9" t="s">
        <v>401</v>
      </c>
      <c r="F125" s="33" t="s">
        <v>402</v>
      </c>
      <c r="G125" s="29">
        <v>14.4</v>
      </c>
      <c r="H125" s="36">
        <v>422.37</v>
      </c>
      <c r="I125" s="35">
        <f t="shared" si="1"/>
        <v>6082.1280000000006</v>
      </c>
      <c r="J125" s="9"/>
    </row>
    <row r="126" spans="1:10" ht="18" customHeight="1" x14ac:dyDescent="0.25">
      <c r="A126" s="4" t="s">
        <v>534</v>
      </c>
      <c r="B126" s="11">
        <v>45860</v>
      </c>
      <c r="C126" s="9" t="s">
        <v>123</v>
      </c>
      <c r="D126" s="9" t="s">
        <v>400</v>
      </c>
      <c r="E126" s="9" t="s">
        <v>393</v>
      </c>
      <c r="F126" s="33" t="s">
        <v>394</v>
      </c>
      <c r="G126" s="29">
        <v>24.5</v>
      </c>
      <c r="H126" s="36">
        <v>76.33</v>
      </c>
      <c r="I126" s="35">
        <f t="shared" si="1"/>
        <v>1870.085</v>
      </c>
      <c r="J126" s="9"/>
    </row>
    <row r="127" spans="1:10" ht="18" customHeight="1" x14ac:dyDescent="0.25">
      <c r="A127" s="4" t="s">
        <v>535</v>
      </c>
      <c r="B127" s="11">
        <v>45928</v>
      </c>
      <c r="C127" s="9" t="s">
        <v>125</v>
      </c>
      <c r="D127" s="9" t="s">
        <v>405</v>
      </c>
      <c r="E127" s="9" t="s">
        <v>397</v>
      </c>
      <c r="F127" s="33" t="s">
        <v>398</v>
      </c>
      <c r="G127" s="29">
        <v>7</v>
      </c>
      <c r="H127" s="36">
        <v>6217.9</v>
      </c>
      <c r="I127" s="35">
        <f t="shared" si="1"/>
        <v>43525.299999999996</v>
      </c>
      <c r="J127" s="9"/>
    </row>
    <row r="128" spans="1:10" ht="18" customHeight="1" x14ac:dyDescent="0.25">
      <c r="A128" s="4" t="s">
        <v>536</v>
      </c>
      <c r="B128" s="11">
        <v>45908</v>
      </c>
      <c r="C128" s="9" t="s">
        <v>125</v>
      </c>
      <c r="D128" s="9" t="s">
        <v>405</v>
      </c>
      <c r="E128" s="9" t="s">
        <v>397</v>
      </c>
      <c r="F128" s="33" t="s">
        <v>398</v>
      </c>
      <c r="G128" s="29">
        <v>18.7</v>
      </c>
      <c r="H128" s="36">
        <v>203.89</v>
      </c>
      <c r="I128" s="35">
        <f t="shared" si="1"/>
        <v>3812.7429999999995</v>
      </c>
      <c r="J128" s="9"/>
    </row>
    <row r="129" spans="1:10" ht="18" customHeight="1" x14ac:dyDescent="0.25">
      <c r="A129" s="4" t="s">
        <v>537</v>
      </c>
      <c r="B129" s="11">
        <v>45916</v>
      </c>
      <c r="C129" s="9" t="s">
        <v>125</v>
      </c>
      <c r="D129" s="9" t="s">
        <v>405</v>
      </c>
      <c r="E129" s="9" t="s">
        <v>415</v>
      </c>
      <c r="F129" s="33" t="s">
        <v>416</v>
      </c>
      <c r="G129" s="29">
        <v>6.7</v>
      </c>
      <c r="H129" s="36">
        <v>2290.25</v>
      </c>
      <c r="I129" s="35">
        <f t="shared" si="1"/>
        <v>15344.675000000001</v>
      </c>
      <c r="J129" s="9"/>
    </row>
    <row r="130" spans="1:10" ht="18" customHeight="1" x14ac:dyDescent="0.25">
      <c r="A130" s="4" t="s">
        <v>538</v>
      </c>
      <c r="B130" s="11">
        <v>45931</v>
      </c>
      <c r="C130" s="9" t="s">
        <v>125</v>
      </c>
      <c r="D130" s="9" t="s">
        <v>396</v>
      </c>
      <c r="E130" s="9" t="s">
        <v>393</v>
      </c>
      <c r="F130" s="33" t="s">
        <v>394</v>
      </c>
      <c r="G130" s="29">
        <v>22.5</v>
      </c>
      <c r="H130" s="36">
        <v>10</v>
      </c>
      <c r="I130" s="35">
        <f t="shared" si="1"/>
        <v>225</v>
      </c>
      <c r="J130" s="9"/>
    </row>
    <row r="131" spans="1:10" ht="18" customHeight="1" x14ac:dyDescent="0.25">
      <c r="A131" s="4" t="s">
        <v>539</v>
      </c>
      <c r="B131" s="11">
        <v>45929</v>
      </c>
      <c r="C131" s="9" t="s">
        <v>125</v>
      </c>
      <c r="D131" s="9" t="s">
        <v>400</v>
      </c>
      <c r="E131" s="9" t="s">
        <v>409</v>
      </c>
      <c r="F131" s="33" t="s">
        <v>410</v>
      </c>
      <c r="G131" s="29">
        <v>4.4000000000000004</v>
      </c>
      <c r="H131" s="36">
        <v>806.28</v>
      </c>
      <c r="I131" s="35">
        <f t="shared" ref="I131:I194" si="2">IF(OR($G131="", $H131=""),"", $G131*$H131)</f>
        <v>3547.6320000000001</v>
      </c>
      <c r="J131" s="9"/>
    </row>
    <row r="132" spans="1:10" ht="18" customHeight="1" x14ac:dyDescent="0.25">
      <c r="A132" s="4" t="s">
        <v>540</v>
      </c>
      <c r="B132" s="11">
        <v>45938</v>
      </c>
      <c r="C132" s="9" t="s">
        <v>125</v>
      </c>
      <c r="D132" s="9" t="s">
        <v>396</v>
      </c>
      <c r="E132" s="9" t="s">
        <v>397</v>
      </c>
      <c r="F132" s="33" t="s">
        <v>398</v>
      </c>
      <c r="G132" s="29">
        <v>14.7</v>
      </c>
      <c r="H132" s="36">
        <v>610.27</v>
      </c>
      <c r="I132" s="35">
        <f t="shared" si="2"/>
        <v>8970.9689999999991</v>
      </c>
      <c r="J132" s="9"/>
    </row>
    <row r="133" spans="1:10" ht="18" customHeight="1" x14ac:dyDescent="0.25">
      <c r="A133" s="4" t="s">
        <v>541</v>
      </c>
      <c r="B133" s="11">
        <v>45681</v>
      </c>
      <c r="C133" s="9" t="s">
        <v>126</v>
      </c>
      <c r="D133" s="9" t="s">
        <v>418</v>
      </c>
      <c r="E133" s="9" t="s">
        <v>422</v>
      </c>
      <c r="F133" s="33" t="s">
        <v>394</v>
      </c>
      <c r="G133" s="29">
        <v>25</v>
      </c>
      <c r="H133" s="36">
        <v>23.42</v>
      </c>
      <c r="I133" s="35">
        <f t="shared" si="2"/>
        <v>585.5</v>
      </c>
      <c r="J133" s="9"/>
    </row>
    <row r="134" spans="1:10" ht="18" customHeight="1" x14ac:dyDescent="0.25">
      <c r="A134" s="4" t="s">
        <v>542</v>
      </c>
      <c r="B134" s="11">
        <v>45685</v>
      </c>
      <c r="C134" s="9" t="s">
        <v>126</v>
      </c>
      <c r="D134" s="9" t="s">
        <v>418</v>
      </c>
      <c r="E134" s="9" t="s">
        <v>409</v>
      </c>
      <c r="F134" s="33" t="s">
        <v>410</v>
      </c>
      <c r="G134" s="29">
        <v>29.5</v>
      </c>
      <c r="H134" s="36">
        <v>687.27</v>
      </c>
      <c r="I134" s="35">
        <f t="shared" si="2"/>
        <v>20274.465</v>
      </c>
      <c r="J134" s="9"/>
    </row>
    <row r="135" spans="1:10" ht="18" customHeight="1" x14ac:dyDescent="0.25">
      <c r="A135" s="4" t="s">
        <v>543</v>
      </c>
      <c r="B135" s="11">
        <v>45672</v>
      </c>
      <c r="C135" s="9" t="s">
        <v>126</v>
      </c>
      <c r="D135" s="9" t="s">
        <v>418</v>
      </c>
      <c r="E135" s="9" t="s">
        <v>413</v>
      </c>
      <c r="F135" s="33" t="s">
        <v>394</v>
      </c>
      <c r="G135" s="29">
        <v>20</v>
      </c>
      <c r="H135" s="36">
        <v>122.37</v>
      </c>
      <c r="I135" s="35">
        <f t="shared" si="2"/>
        <v>2447.4</v>
      </c>
      <c r="J135" s="9"/>
    </row>
    <row r="136" spans="1:10" ht="18" customHeight="1" x14ac:dyDescent="0.25">
      <c r="A136" s="4" t="s">
        <v>544</v>
      </c>
      <c r="B136" s="11">
        <v>45678</v>
      </c>
      <c r="C136" s="9" t="s">
        <v>126</v>
      </c>
      <c r="D136" s="9" t="s">
        <v>400</v>
      </c>
      <c r="E136" s="9" t="s">
        <v>413</v>
      </c>
      <c r="F136" s="33" t="s">
        <v>394</v>
      </c>
      <c r="G136" s="29">
        <v>10.199999999999999</v>
      </c>
      <c r="H136" s="36">
        <v>256.24</v>
      </c>
      <c r="I136" s="35">
        <f t="shared" si="2"/>
        <v>2613.6479999999997</v>
      </c>
      <c r="J136" s="9"/>
    </row>
    <row r="137" spans="1:10" ht="18" customHeight="1" x14ac:dyDescent="0.25">
      <c r="A137" s="4" t="s">
        <v>545</v>
      </c>
      <c r="B137" s="11">
        <v>45671</v>
      </c>
      <c r="C137" s="9" t="s">
        <v>126</v>
      </c>
      <c r="D137" s="9" t="s">
        <v>396</v>
      </c>
      <c r="E137" s="9" t="s">
        <v>406</v>
      </c>
      <c r="F137" s="33" t="s">
        <v>394</v>
      </c>
      <c r="G137" s="29">
        <v>29.2</v>
      </c>
      <c r="H137" s="36">
        <v>169.95</v>
      </c>
      <c r="I137" s="35">
        <f t="shared" si="2"/>
        <v>4962.54</v>
      </c>
      <c r="J137" s="9"/>
    </row>
    <row r="138" spans="1:10" ht="18" customHeight="1" x14ac:dyDescent="0.25">
      <c r="A138" s="4" t="s">
        <v>546</v>
      </c>
      <c r="B138" s="11">
        <v>45681</v>
      </c>
      <c r="C138" s="9" t="s">
        <v>126</v>
      </c>
      <c r="D138" s="9" t="s">
        <v>405</v>
      </c>
      <c r="E138" s="9" t="s">
        <v>401</v>
      </c>
      <c r="F138" s="33" t="s">
        <v>402</v>
      </c>
      <c r="G138" s="29">
        <v>22</v>
      </c>
      <c r="H138" s="36">
        <v>51.17</v>
      </c>
      <c r="I138" s="35">
        <f t="shared" si="2"/>
        <v>1125.74</v>
      </c>
      <c r="J138" s="9"/>
    </row>
    <row r="139" spans="1:10" ht="18" customHeight="1" x14ac:dyDescent="0.25">
      <c r="A139" s="4"/>
      <c r="B139" s="11"/>
      <c r="C139" s="9"/>
      <c r="D139" s="9"/>
      <c r="E139" s="9"/>
      <c r="F139" s="33"/>
      <c r="G139" s="29"/>
      <c r="H139" s="36"/>
      <c r="I139" s="35" t="str">
        <f t="shared" si="2"/>
        <v/>
      </c>
      <c r="J139" s="9"/>
    </row>
    <row r="140" spans="1:10" ht="18" customHeight="1" x14ac:dyDescent="0.25">
      <c r="A140" s="4"/>
      <c r="B140" s="11"/>
      <c r="C140" s="9"/>
      <c r="D140" s="9"/>
      <c r="E140" s="9"/>
      <c r="F140" s="33"/>
      <c r="G140" s="29"/>
      <c r="H140" s="36"/>
      <c r="I140" s="35" t="str">
        <f t="shared" si="2"/>
        <v/>
      </c>
      <c r="J140" s="9"/>
    </row>
    <row r="141" spans="1:10" ht="18" customHeight="1" x14ac:dyDescent="0.25">
      <c r="A141" s="4"/>
      <c r="B141" s="11"/>
      <c r="C141" s="9"/>
      <c r="D141" s="9"/>
      <c r="E141" s="9"/>
      <c r="F141" s="33"/>
      <c r="G141" s="29"/>
      <c r="H141" s="36"/>
      <c r="I141" s="35" t="str">
        <f t="shared" si="2"/>
        <v/>
      </c>
      <c r="J141" s="9"/>
    </row>
    <row r="142" spans="1:10" ht="18" customHeight="1" x14ac:dyDescent="0.25">
      <c r="A142" s="4"/>
      <c r="B142" s="11"/>
      <c r="C142" s="9"/>
      <c r="D142" s="9"/>
      <c r="E142" s="9"/>
      <c r="F142" s="33"/>
      <c r="G142" s="29"/>
      <c r="H142" s="36"/>
      <c r="I142" s="35" t="str">
        <f t="shared" si="2"/>
        <v/>
      </c>
      <c r="J142" s="9"/>
    </row>
    <row r="143" spans="1:10" ht="18" customHeight="1" x14ac:dyDescent="0.25">
      <c r="A143" s="4"/>
      <c r="B143" s="11"/>
      <c r="C143" s="9"/>
      <c r="D143" s="9"/>
      <c r="E143" s="9"/>
      <c r="F143" s="33"/>
      <c r="G143" s="29"/>
      <c r="H143" s="36"/>
      <c r="I143" s="35" t="str">
        <f t="shared" si="2"/>
        <v/>
      </c>
      <c r="J143" s="9"/>
    </row>
    <row r="144" spans="1:10" ht="18" customHeight="1" x14ac:dyDescent="0.25">
      <c r="A144" s="4"/>
      <c r="B144" s="11"/>
      <c r="C144" s="9"/>
      <c r="D144" s="9"/>
      <c r="E144" s="9"/>
      <c r="F144" s="33"/>
      <c r="G144" s="29"/>
      <c r="H144" s="36"/>
      <c r="I144" s="35" t="str">
        <f t="shared" si="2"/>
        <v/>
      </c>
      <c r="J144" s="9"/>
    </row>
    <row r="145" spans="1:10" ht="18" customHeight="1" x14ac:dyDescent="0.25">
      <c r="A145" s="4"/>
      <c r="B145" s="11"/>
      <c r="C145" s="9"/>
      <c r="D145" s="9"/>
      <c r="E145" s="9"/>
      <c r="F145" s="33"/>
      <c r="G145" s="29"/>
      <c r="H145" s="36"/>
      <c r="I145" s="35" t="str">
        <f t="shared" si="2"/>
        <v/>
      </c>
      <c r="J145" s="9"/>
    </row>
    <row r="146" spans="1:10" ht="18" customHeight="1" x14ac:dyDescent="0.25">
      <c r="A146" s="4"/>
      <c r="B146" s="11"/>
      <c r="C146" s="9"/>
      <c r="D146" s="9"/>
      <c r="E146" s="9"/>
      <c r="F146" s="33"/>
      <c r="G146" s="29"/>
      <c r="H146" s="36"/>
      <c r="I146" s="35" t="str">
        <f t="shared" si="2"/>
        <v/>
      </c>
      <c r="J146" s="9"/>
    </row>
    <row r="147" spans="1:10" ht="18" customHeight="1" x14ac:dyDescent="0.25">
      <c r="A147" s="4"/>
      <c r="B147" s="11"/>
      <c r="C147" s="9"/>
      <c r="D147" s="9"/>
      <c r="E147" s="9"/>
      <c r="F147" s="33"/>
      <c r="G147" s="29"/>
      <c r="H147" s="36"/>
      <c r="I147" s="35" t="str">
        <f t="shared" si="2"/>
        <v/>
      </c>
      <c r="J147" s="9"/>
    </row>
    <row r="148" spans="1:10" ht="18" customHeight="1" x14ac:dyDescent="0.25">
      <c r="A148" s="4"/>
      <c r="B148" s="11"/>
      <c r="C148" s="9"/>
      <c r="D148" s="9"/>
      <c r="E148" s="9"/>
      <c r="F148" s="33"/>
      <c r="G148" s="29"/>
      <c r="H148" s="36"/>
      <c r="I148" s="35" t="str">
        <f t="shared" si="2"/>
        <v/>
      </c>
      <c r="J148" s="9"/>
    </row>
    <row r="149" spans="1:10" ht="18" customHeight="1" x14ac:dyDescent="0.25">
      <c r="A149" s="4"/>
      <c r="B149" s="11"/>
      <c r="C149" s="9"/>
      <c r="D149" s="9"/>
      <c r="E149" s="9"/>
      <c r="F149" s="33"/>
      <c r="G149" s="29"/>
      <c r="H149" s="36"/>
      <c r="I149" s="35" t="str">
        <f t="shared" si="2"/>
        <v/>
      </c>
      <c r="J149" s="9"/>
    </row>
    <row r="150" spans="1:10" ht="18" customHeight="1" x14ac:dyDescent="0.25">
      <c r="A150" s="4"/>
      <c r="B150" s="11"/>
      <c r="C150" s="9"/>
      <c r="D150" s="9"/>
      <c r="E150" s="9"/>
      <c r="F150" s="33"/>
      <c r="G150" s="29"/>
      <c r="H150" s="36"/>
      <c r="I150" s="35" t="str">
        <f t="shared" si="2"/>
        <v/>
      </c>
      <c r="J150" s="9"/>
    </row>
    <row r="151" spans="1:10" ht="18" customHeight="1" x14ac:dyDescent="0.25">
      <c r="A151" s="4"/>
      <c r="B151" s="11"/>
      <c r="C151" s="9"/>
      <c r="D151" s="9"/>
      <c r="E151" s="9"/>
      <c r="F151" s="33"/>
      <c r="G151" s="29"/>
      <c r="H151" s="36"/>
      <c r="I151" s="35" t="str">
        <f t="shared" si="2"/>
        <v/>
      </c>
      <c r="J151" s="9"/>
    </row>
    <row r="152" spans="1:10" ht="18" customHeight="1" x14ac:dyDescent="0.25">
      <c r="A152" s="4"/>
      <c r="B152" s="11"/>
      <c r="C152" s="9"/>
      <c r="D152" s="9"/>
      <c r="E152" s="9"/>
      <c r="F152" s="33"/>
      <c r="G152" s="29"/>
      <c r="H152" s="36"/>
      <c r="I152" s="35" t="str">
        <f t="shared" si="2"/>
        <v/>
      </c>
      <c r="J152" s="9"/>
    </row>
    <row r="153" spans="1:10" ht="18" customHeight="1" x14ac:dyDescent="0.25">
      <c r="A153" s="4"/>
      <c r="B153" s="11"/>
      <c r="C153" s="9"/>
      <c r="D153" s="9"/>
      <c r="E153" s="9"/>
      <c r="F153" s="33"/>
      <c r="G153" s="29"/>
      <c r="H153" s="36"/>
      <c r="I153" s="35" t="str">
        <f t="shared" si="2"/>
        <v/>
      </c>
      <c r="J153" s="9"/>
    </row>
    <row r="154" spans="1:10" ht="18" customHeight="1" x14ac:dyDescent="0.25">
      <c r="A154" s="4"/>
      <c r="B154" s="11"/>
      <c r="C154" s="9"/>
      <c r="D154" s="9"/>
      <c r="E154" s="9"/>
      <c r="F154" s="33"/>
      <c r="G154" s="29"/>
      <c r="H154" s="36"/>
      <c r="I154" s="35" t="str">
        <f t="shared" si="2"/>
        <v/>
      </c>
      <c r="J154" s="9"/>
    </row>
    <row r="155" spans="1:10" ht="18" customHeight="1" x14ac:dyDescent="0.25">
      <c r="A155" s="4"/>
      <c r="B155" s="11"/>
      <c r="C155" s="9"/>
      <c r="D155" s="9"/>
      <c r="E155" s="9"/>
      <c r="F155" s="33"/>
      <c r="G155" s="29"/>
      <c r="H155" s="36"/>
      <c r="I155" s="35" t="str">
        <f t="shared" si="2"/>
        <v/>
      </c>
      <c r="J155" s="9"/>
    </row>
    <row r="156" spans="1:10" ht="18" customHeight="1" x14ac:dyDescent="0.25">
      <c r="A156" s="4"/>
      <c r="B156" s="11"/>
      <c r="C156" s="9"/>
      <c r="D156" s="9"/>
      <c r="E156" s="9"/>
      <c r="F156" s="33"/>
      <c r="G156" s="29"/>
      <c r="H156" s="36"/>
      <c r="I156" s="35" t="str">
        <f t="shared" si="2"/>
        <v/>
      </c>
      <c r="J156" s="9"/>
    </row>
    <row r="157" spans="1:10" ht="18" customHeight="1" x14ac:dyDescent="0.25">
      <c r="A157" s="4"/>
      <c r="B157" s="11"/>
      <c r="C157" s="9"/>
      <c r="D157" s="9"/>
      <c r="E157" s="9"/>
      <c r="F157" s="33"/>
      <c r="G157" s="29"/>
      <c r="H157" s="36"/>
      <c r="I157" s="35" t="str">
        <f t="shared" si="2"/>
        <v/>
      </c>
      <c r="J157" s="9"/>
    </row>
    <row r="158" spans="1:10" ht="18" customHeight="1" x14ac:dyDescent="0.25">
      <c r="A158" s="4"/>
      <c r="B158" s="11"/>
      <c r="C158" s="9"/>
      <c r="D158" s="9"/>
      <c r="E158" s="9"/>
      <c r="F158" s="33"/>
      <c r="G158" s="29"/>
      <c r="H158" s="36"/>
      <c r="I158" s="35" t="str">
        <f t="shared" si="2"/>
        <v/>
      </c>
      <c r="J158" s="9"/>
    </row>
    <row r="159" spans="1:10" ht="18" customHeight="1" x14ac:dyDescent="0.25">
      <c r="A159" s="4"/>
      <c r="B159" s="11"/>
      <c r="C159" s="9"/>
      <c r="D159" s="9"/>
      <c r="E159" s="9"/>
      <c r="F159" s="33"/>
      <c r="G159" s="29"/>
      <c r="H159" s="36"/>
      <c r="I159" s="35" t="str">
        <f t="shared" si="2"/>
        <v/>
      </c>
      <c r="J159" s="9"/>
    </row>
    <row r="160" spans="1:10" ht="18" customHeight="1" x14ac:dyDescent="0.25">
      <c r="A160" s="4"/>
      <c r="B160" s="11"/>
      <c r="C160" s="9"/>
      <c r="D160" s="9"/>
      <c r="E160" s="9"/>
      <c r="F160" s="33"/>
      <c r="G160" s="29"/>
      <c r="H160" s="36"/>
      <c r="I160" s="35" t="str">
        <f t="shared" si="2"/>
        <v/>
      </c>
      <c r="J160" s="9"/>
    </row>
    <row r="161" spans="1:10" ht="18" customHeight="1" x14ac:dyDescent="0.25">
      <c r="A161" s="4"/>
      <c r="B161" s="11"/>
      <c r="C161" s="9"/>
      <c r="D161" s="9"/>
      <c r="E161" s="9"/>
      <c r="F161" s="33"/>
      <c r="G161" s="29"/>
      <c r="H161" s="36"/>
      <c r="I161" s="35" t="str">
        <f t="shared" si="2"/>
        <v/>
      </c>
      <c r="J161" s="9"/>
    </row>
    <row r="162" spans="1:10" ht="18" customHeight="1" x14ac:dyDescent="0.25">
      <c r="A162" s="4"/>
      <c r="B162" s="11"/>
      <c r="C162" s="9"/>
      <c r="D162" s="9"/>
      <c r="E162" s="9"/>
      <c r="F162" s="33"/>
      <c r="G162" s="29"/>
      <c r="H162" s="36"/>
      <c r="I162" s="35" t="str">
        <f t="shared" si="2"/>
        <v/>
      </c>
      <c r="J162" s="9"/>
    </row>
    <row r="163" spans="1:10" ht="18" customHeight="1" x14ac:dyDescent="0.25">
      <c r="A163" s="4"/>
      <c r="B163" s="11"/>
      <c r="C163" s="9"/>
      <c r="D163" s="9"/>
      <c r="E163" s="9"/>
      <c r="F163" s="33"/>
      <c r="G163" s="29"/>
      <c r="H163" s="36"/>
      <c r="I163" s="35" t="str">
        <f t="shared" si="2"/>
        <v/>
      </c>
      <c r="J163" s="9"/>
    </row>
    <row r="164" spans="1:10" ht="18" customHeight="1" x14ac:dyDescent="0.25">
      <c r="A164" s="4"/>
      <c r="B164" s="11"/>
      <c r="C164" s="9"/>
      <c r="D164" s="9"/>
      <c r="E164" s="9"/>
      <c r="F164" s="33"/>
      <c r="G164" s="29"/>
      <c r="H164" s="36"/>
      <c r="I164" s="35" t="str">
        <f t="shared" si="2"/>
        <v/>
      </c>
      <c r="J164" s="9"/>
    </row>
    <row r="165" spans="1:10" ht="18" customHeight="1" x14ac:dyDescent="0.25">
      <c r="A165" s="4"/>
      <c r="B165" s="11"/>
      <c r="C165" s="9"/>
      <c r="D165" s="9"/>
      <c r="E165" s="9"/>
      <c r="F165" s="33"/>
      <c r="G165" s="29"/>
      <c r="H165" s="36"/>
      <c r="I165" s="35" t="str">
        <f t="shared" si="2"/>
        <v/>
      </c>
      <c r="J165" s="9"/>
    </row>
    <row r="166" spans="1:10" ht="18" customHeight="1" x14ac:dyDescent="0.25">
      <c r="A166" s="4"/>
      <c r="B166" s="11"/>
      <c r="C166" s="9"/>
      <c r="D166" s="9"/>
      <c r="E166" s="9"/>
      <c r="F166" s="33"/>
      <c r="G166" s="29"/>
      <c r="H166" s="36"/>
      <c r="I166" s="35" t="str">
        <f t="shared" si="2"/>
        <v/>
      </c>
      <c r="J166" s="9"/>
    </row>
    <row r="167" spans="1:10" ht="18" customHeight="1" x14ac:dyDescent="0.25">
      <c r="A167" s="4"/>
      <c r="B167" s="11"/>
      <c r="C167" s="9"/>
      <c r="D167" s="9"/>
      <c r="E167" s="9"/>
      <c r="F167" s="33"/>
      <c r="G167" s="29"/>
      <c r="H167" s="36"/>
      <c r="I167" s="35" t="str">
        <f t="shared" si="2"/>
        <v/>
      </c>
      <c r="J167" s="9"/>
    </row>
    <row r="168" spans="1:10" ht="18" customHeight="1" x14ac:dyDescent="0.25">
      <c r="A168" s="4"/>
      <c r="B168" s="11"/>
      <c r="C168" s="9"/>
      <c r="D168" s="9"/>
      <c r="E168" s="9"/>
      <c r="F168" s="33"/>
      <c r="G168" s="29"/>
      <c r="H168" s="36"/>
      <c r="I168" s="35" t="str">
        <f t="shared" si="2"/>
        <v/>
      </c>
      <c r="J168" s="9"/>
    </row>
    <row r="169" spans="1:10" ht="18" customHeight="1" x14ac:dyDescent="0.25">
      <c r="A169" s="4"/>
      <c r="B169" s="11"/>
      <c r="C169" s="9"/>
      <c r="D169" s="9"/>
      <c r="E169" s="9"/>
      <c r="F169" s="33"/>
      <c r="G169" s="29"/>
      <c r="H169" s="36"/>
      <c r="I169" s="35" t="str">
        <f t="shared" si="2"/>
        <v/>
      </c>
      <c r="J169" s="9"/>
    </row>
    <row r="170" spans="1:10" ht="18" customHeight="1" x14ac:dyDescent="0.25">
      <c r="A170" s="4"/>
      <c r="B170" s="11"/>
      <c r="C170" s="9"/>
      <c r="D170" s="9"/>
      <c r="E170" s="9"/>
      <c r="F170" s="33"/>
      <c r="G170" s="29"/>
      <c r="H170" s="36"/>
      <c r="I170" s="35" t="str">
        <f t="shared" si="2"/>
        <v/>
      </c>
      <c r="J170" s="9"/>
    </row>
    <row r="171" spans="1:10" ht="18" customHeight="1" x14ac:dyDescent="0.25">
      <c r="A171" s="4"/>
      <c r="B171" s="11"/>
      <c r="C171" s="9"/>
      <c r="D171" s="9"/>
      <c r="E171" s="9"/>
      <c r="F171" s="33"/>
      <c r="G171" s="29"/>
      <c r="H171" s="36"/>
      <c r="I171" s="35" t="str">
        <f t="shared" si="2"/>
        <v/>
      </c>
      <c r="J171" s="9"/>
    </row>
    <row r="172" spans="1:10" ht="18" customHeight="1" x14ac:dyDescent="0.25">
      <c r="A172" s="4"/>
      <c r="B172" s="11"/>
      <c r="C172" s="9"/>
      <c r="D172" s="9"/>
      <c r="E172" s="9"/>
      <c r="F172" s="33"/>
      <c r="G172" s="29"/>
      <c r="H172" s="36"/>
      <c r="I172" s="35" t="str">
        <f t="shared" si="2"/>
        <v/>
      </c>
      <c r="J172" s="9"/>
    </row>
    <row r="173" spans="1:10" ht="18" customHeight="1" x14ac:dyDescent="0.25">
      <c r="A173" s="4"/>
      <c r="B173" s="11"/>
      <c r="C173" s="9"/>
      <c r="D173" s="9"/>
      <c r="E173" s="9"/>
      <c r="F173" s="33"/>
      <c r="G173" s="29"/>
      <c r="H173" s="36"/>
      <c r="I173" s="35" t="str">
        <f t="shared" si="2"/>
        <v/>
      </c>
      <c r="J173" s="9"/>
    </row>
    <row r="174" spans="1:10" ht="18" customHeight="1" x14ac:dyDescent="0.25">
      <c r="A174" s="4"/>
      <c r="B174" s="11"/>
      <c r="C174" s="9"/>
      <c r="D174" s="9"/>
      <c r="E174" s="9"/>
      <c r="F174" s="33"/>
      <c r="G174" s="29"/>
      <c r="H174" s="36"/>
      <c r="I174" s="35" t="str">
        <f t="shared" si="2"/>
        <v/>
      </c>
      <c r="J174" s="9"/>
    </row>
    <row r="175" spans="1:10" ht="18" customHeight="1" x14ac:dyDescent="0.25">
      <c r="A175" s="4"/>
      <c r="B175" s="11"/>
      <c r="C175" s="9"/>
      <c r="D175" s="9"/>
      <c r="E175" s="9"/>
      <c r="F175" s="33"/>
      <c r="G175" s="29"/>
      <c r="H175" s="36"/>
      <c r="I175" s="35" t="str">
        <f t="shared" si="2"/>
        <v/>
      </c>
      <c r="J175" s="9"/>
    </row>
    <row r="176" spans="1:10" ht="18" customHeight="1" x14ac:dyDescent="0.25">
      <c r="A176" s="4"/>
      <c r="B176" s="11"/>
      <c r="C176" s="9"/>
      <c r="D176" s="9"/>
      <c r="E176" s="9"/>
      <c r="F176" s="33"/>
      <c r="G176" s="29"/>
      <c r="H176" s="36"/>
      <c r="I176" s="35" t="str">
        <f t="shared" si="2"/>
        <v/>
      </c>
      <c r="J176" s="9"/>
    </row>
    <row r="177" spans="1:10" ht="18" customHeight="1" x14ac:dyDescent="0.25">
      <c r="A177" s="4"/>
      <c r="B177" s="11"/>
      <c r="C177" s="9"/>
      <c r="D177" s="9"/>
      <c r="E177" s="9"/>
      <c r="F177" s="33"/>
      <c r="G177" s="29"/>
      <c r="H177" s="36"/>
      <c r="I177" s="35" t="str">
        <f t="shared" si="2"/>
        <v/>
      </c>
      <c r="J177" s="9"/>
    </row>
    <row r="178" spans="1:10" ht="18" customHeight="1" x14ac:dyDescent="0.25">
      <c r="A178" s="4"/>
      <c r="B178" s="11"/>
      <c r="C178" s="9"/>
      <c r="D178" s="9"/>
      <c r="E178" s="9"/>
      <c r="F178" s="33"/>
      <c r="G178" s="29"/>
      <c r="H178" s="36"/>
      <c r="I178" s="35" t="str">
        <f t="shared" si="2"/>
        <v/>
      </c>
      <c r="J178" s="9"/>
    </row>
    <row r="179" spans="1:10" ht="18" customHeight="1" x14ac:dyDescent="0.25">
      <c r="A179" s="4"/>
      <c r="B179" s="11"/>
      <c r="C179" s="9"/>
      <c r="D179" s="9"/>
      <c r="E179" s="9"/>
      <c r="F179" s="33"/>
      <c r="G179" s="29"/>
      <c r="H179" s="36"/>
      <c r="I179" s="35" t="str">
        <f t="shared" si="2"/>
        <v/>
      </c>
      <c r="J179" s="9"/>
    </row>
    <row r="180" spans="1:10" ht="18" customHeight="1" x14ac:dyDescent="0.25">
      <c r="A180" s="4"/>
      <c r="B180" s="11"/>
      <c r="C180" s="9"/>
      <c r="D180" s="9"/>
      <c r="E180" s="9"/>
      <c r="F180" s="33"/>
      <c r="G180" s="29"/>
      <c r="H180" s="36"/>
      <c r="I180" s="35" t="str">
        <f t="shared" si="2"/>
        <v/>
      </c>
      <c r="J180" s="9"/>
    </row>
    <row r="181" spans="1:10" ht="18" customHeight="1" x14ac:dyDescent="0.25">
      <c r="A181" s="4"/>
      <c r="B181" s="11"/>
      <c r="C181" s="9"/>
      <c r="D181" s="9"/>
      <c r="E181" s="9"/>
      <c r="F181" s="33"/>
      <c r="G181" s="29"/>
      <c r="H181" s="36"/>
      <c r="I181" s="35" t="str">
        <f t="shared" si="2"/>
        <v/>
      </c>
      <c r="J181" s="9"/>
    </row>
    <row r="182" spans="1:10" ht="18" customHeight="1" x14ac:dyDescent="0.25">
      <c r="A182" s="4"/>
      <c r="B182" s="11"/>
      <c r="C182" s="9"/>
      <c r="D182" s="9"/>
      <c r="E182" s="9"/>
      <c r="F182" s="33"/>
      <c r="G182" s="29"/>
      <c r="H182" s="36"/>
      <c r="I182" s="35" t="str">
        <f t="shared" si="2"/>
        <v/>
      </c>
      <c r="J182" s="9"/>
    </row>
    <row r="183" spans="1:10" ht="18" customHeight="1" x14ac:dyDescent="0.25">
      <c r="A183" s="4"/>
      <c r="B183" s="11"/>
      <c r="C183" s="9"/>
      <c r="D183" s="9"/>
      <c r="E183" s="9"/>
      <c r="F183" s="33"/>
      <c r="G183" s="29"/>
      <c r="H183" s="36"/>
      <c r="I183" s="35" t="str">
        <f t="shared" si="2"/>
        <v/>
      </c>
      <c r="J183" s="9"/>
    </row>
    <row r="184" spans="1:10" ht="18" customHeight="1" x14ac:dyDescent="0.25">
      <c r="A184" s="4"/>
      <c r="B184" s="11"/>
      <c r="C184" s="9"/>
      <c r="D184" s="9"/>
      <c r="E184" s="9"/>
      <c r="F184" s="33"/>
      <c r="G184" s="29"/>
      <c r="H184" s="36"/>
      <c r="I184" s="35" t="str">
        <f t="shared" si="2"/>
        <v/>
      </c>
      <c r="J184" s="9"/>
    </row>
    <row r="185" spans="1:10" ht="18" customHeight="1" x14ac:dyDescent="0.25">
      <c r="A185" s="4"/>
      <c r="B185" s="11"/>
      <c r="C185" s="9"/>
      <c r="D185" s="9"/>
      <c r="E185" s="9"/>
      <c r="F185" s="33"/>
      <c r="G185" s="29"/>
      <c r="H185" s="36"/>
      <c r="I185" s="35" t="str">
        <f t="shared" si="2"/>
        <v/>
      </c>
      <c r="J185" s="9"/>
    </row>
    <row r="186" spans="1:10" ht="18" customHeight="1" x14ac:dyDescent="0.25">
      <c r="A186" s="4"/>
      <c r="B186" s="11"/>
      <c r="C186" s="9"/>
      <c r="D186" s="9"/>
      <c r="E186" s="9"/>
      <c r="F186" s="33"/>
      <c r="G186" s="29"/>
      <c r="H186" s="36"/>
      <c r="I186" s="35" t="str">
        <f t="shared" si="2"/>
        <v/>
      </c>
      <c r="J186" s="9"/>
    </row>
    <row r="187" spans="1:10" ht="18" customHeight="1" x14ac:dyDescent="0.25">
      <c r="A187" s="4"/>
      <c r="B187" s="11"/>
      <c r="C187" s="9"/>
      <c r="D187" s="9"/>
      <c r="E187" s="9"/>
      <c r="F187" s="33"/>
      <c r="G187" s="29"/>
      <c r="H187" s="36"/>
      <c r="I187" s="35" t="str">
        <f t="shared" si="2"/>
        <v/>
      </c>
      <c r="J187" s="9"/>
    </row>
    <row r="188" spans="1:10" ht="18" customHeight="1" x14ac:dyDescent="0.25">
      <c r="A188" s="4"/>
      <c r="B188" s="11"/>
      <c r="C188" s="9"/>
      <c r="D188" s="9"/>
      <c r="E188" s="9"/>
      <c r="F188" s="33"/>
      <c r="G188" s="29"/>
      <c r="H188" s="36"/>
      <c r="I188" s="35" t="str">
        <f t="shared" si="2"/>
        <v/>
      </c>
      <c r="J188" s="9"/>
    </row>
    <row r="189" spans="1:10" ht="18" customHeight="1" x14ac:dyDescent="0.25">
      <c r="A189" s="4"/>
      <c r="B189" s="11"/>
      <c r="C189" s="9"/>
      <c r="D189" s="9"/>
      <c r="E189" s="9"/>
      <c r="F189" s="33"/>
      <c r="G189" s="29"/>
      <c r="H189" s="36"/>
      <c r="I189" s="35" t="str">
        <f t="shared" si="2"/>
        <v/>
      </c>
      <c r="J189" s="9"/>
    </row>
    <row r="190" spans="1:10" ht="18" customHeight="1" x14ac:dyDescent="0.25">
      <c r="A190" s="4"/>
      <c r="B190" s="11"/>
      <c r="C190" s="9"/>
      <c r="D190" s="9"/>
      <c r="E190" s="9"/>
      <c r="F190" s="33"/>
      <c r="G190" s="29"/>
      <c r="H190" s="36"/>
      <c r="I190" s="35" t="str">
        <f t="shared" si="2"/>
        <v/>
      </c>
      <c r="J190" s="9"/>
    </row>
    <row r="191" spans="1:10" ht="18" customHeight="1" x14ac:dyDescent="0.25">
      <c r="A191" s="4"/>
      <c r="B191" s="11"/>
      <c r="C191" s="9"/>
      <c r="D191" s="9"/>
      <c r="E191" s="9"/>
      <c r="F191" s="33"/>
      <c r="G191" s="29"/>
      <c r="H191" s="36"/>
      <c r="I191" s="35" t="str">
        <f t="shared" si="2"/>
        <v/>
      </c>
      <c r="J191" s="9"/>
    </row>
    <row r="192" spans="1:10" ht="18" customHeight="1" x14ac:dyDescent="0.25">
      <c r="A192" s="4"/>
      <c r="B192" s="11"/>
      <c r="C192" s="9"/>
      <c r="D192" s="9"/>
      <c r="E192" s="9"/>
      <c r="F192" s="33"/>
      <c r="G192" s="29"/>
      <c r="H192" s="36"/>
      <c r="I192" s="35" t="str">
        <f t="shared" si="2"/>
        <v/>
      </c>
      <c r="J192" s="9"/>
    </row>
    <row r="193" spans="1:10" ht="18" customHeight="1" x14ac:dyDescent="0.25">
      <c r="A193" s="4"/>
      <c r="B193" s="11"/>
      <c r="C193" s="9"/>
      <c r="D193" s="9"/>
      <c r="E193" s="9"/>
      <c r="F193" s="33"/>
      <c r="G193" s="29"/>
      <c r="H193" s="36"/>
      <c r="I193" s="35" t="str">
        <f t="shared" si="2"/>
        <v/>
      </c>
      <c r="J193" s="9"/>
    </row>
    <row r="194" spans="1:10" ht="18" customHeight="1" x14ac:dyDescent="0.25">
      <c r="A194" s="4"/>
      <c r="B194" s="11"/>
      <c r="C194" s="9"/>
      <c r="D194" s="9"/>
      <c r="E194" s="9"/>
      <c r="F194" s="33"/>
      <c r="G194" s="29"/>
      <c r="H194" s="36"/>
      <c r="I194" s="35" t="str">
        <f t="shared" si="2"/>
        <v/>
      </c>
      <c r="J194" s="9"/>
    </row>
    <row r="195" spans="1:10" ht="18" customHeight="1" x14ac:dyDescent="0.25">
      <c r="A195" s="4"/>
      <c r="B195" s="11"/>
      <c r="C195" s="9"/>
      <c r="D195" s="9"/>
      <c r="E195" s="9"/>
      <c r="F195" s="33"/>
      <c r="G195" s="29"/>
      <c r="H195" s="36"/>
      <c r="I195" s="35" t="str">
        <f t="shared" ref="I195:I258" si="3">IF(OR($G195="", $H195=""),"", $G195*$H195)</f>
        <v/>
      </c>
      <c r="J195" s="9"/>
    </row>
    <row r="196" spans="1:10" ht="18" customHeight="1" x14ac:dyDescent="0.25">
      <c r="A196" s="4"/>
      <c r="B196" s="11"/>
      <c r="C196" s="9"/>
      <c r="D196" s="9"/>
      <c r="E196" s="9"/>
      <c r="F196" s="33"/>
      <c r="G196" s="29"/>
      <c r="H196" s="36"/>
      <c r="I196" s="35" t="str">
        <f t="shared" si="3"/>
        <v/>
      </c>
      <c r="J196" s="9"/>
    </row>
    <row r="197" spans="1:10" ht="18" customHeight="1" x14ac:dyDescent="0.25">
      <c r="A197" s="4"/>
      <c r="B197" s="11"/>
      <c r="C197" s="9"/>
      <c r="D197" s="9"/>
      <c r="E197" s="9"/>
      <c r="F197" s="33"/>
      <c r="G197" s="29"/>
      <c r="H197" s="36"/>
      <c r="I197" s="35" t="str">
        <f t="shared" si="3"/>
        <v/>
      </c>
      <c r="J197" s="9"/>
    </row>
    <row r="198" spans="1:10" ht="18" customHeight="1" x14ac:dyDescent="0.25">
      <c r="A198" s="4"/>
      <c r="B198" s="11"/>
      <c r="C198" s="9"/>
      <c r="D198" s="9"/>
      <c r="E198" s="9"/>
      <c r="F198" s="33"/>
      <c r="G198" s="29"/>
      <c r="H198" s="36"/>
      <c r="I198" s="35" t="str">
        <f t="shared" si="3"/>
        <v/>
      </c>
      <c r="J198" s="9"/>
    </row>
    <row r="199" spans="1:10" ht="18" customHeight="1" x14ac:dyDescent="0.25">
      <c r="A199" s="4"/>
      <c r="B199" s="11"/>
      <c r="C199" s="9"/>
      <c r="D199" s="9"/>
      <c r="E199" s="9"/>
      <c r="F199" s="33"/>
      <c r="G199" s="29"/>
      <c r="H199" s="36"/>
      <c r="I199" s="35" t="str">
        <f t="shared" si="3"/>
        <v/>
      </c>
      <c r="J199" s="9"/>
    </row>
    <row r="200" spans="1:10" ht="18" customHeight="1" x14ac:dyDescent="0.25">
      <c r="A200" s="4"/>
      <c r="B200" s="11"/>
      <c r="C200" s="9"/>
      <c r="D200" s="9"/>
      <c r="E200" s="9"/>
      <c r="F200" s="33"/>
      <c r="G200" s="29"/>
      <c r="H200" s="36"/>
      <c r="I200" s="35" t="str">
        <f t="shared" si="3"/>
        <v/>
      </c>
      <c r="J200" s="9"/>
    </row>
    <row r="201" spans="1:10" ht="18" customHeight="1" x14ac:dyDescent="0.25">
      <c r="A201" s="4"/>
      <c r="B201" s="11"/>
      <c r="C201" s="9"/>
      <c r="D201" s="9"/>
      <c r="E201" s="9"/>
      <c r="F201" s="33"/>
      <c r="G201" s="29"/>
      <c r="H201" s="36"/>
      <c r="I201" s="35" t="str">
        <f t="shared" si="3"/>
        <v/>
      </c>
      <c r="J201" s="9"/>
    </row>
    <row r="202" spans="1:10" ht="18" customHeight="1" x14ac:dyDescent="0.25">
      <c r="A202" s="4"/>
      <c r="B202" s="11"/>
      <c r="C202" s="9"/>
      <c r="D202" s="9"/>
      <c r="E202" s="9"/>
      <c r="F202" s="33"/>
      <c r="G202" s="29"/>
      <c r="H202" s="36"/>
      <c r="I202" s="35" t="str">
        <f t="shared" si="3"/>
        <v/>
      </c>
      <c r="J202" s="9"/>
    </row>
    <row r="203" spans="1:10" ht="18" customHeight="1" x14ac:dyDescent="0.25">
      <c r="A203" s="4"/>
      <c r="B203" s="11"/>
      <c r="C203" s="9"/>
      <c r="D203" s="9"/>
      <c r="E203" s="9"/>
      <c r="F203" s="33"/>
      <c r="G203" s="29"/>
      <c r="H203" s="36"/>
      <c r="I203" s="35" t="str">
        <f t="shared" si="3"/>
        <v/>
      </c>
      <c r="J203" s="9"/>
    </row>
    <row r="204" spans="1:10" ht="18" customHeight="1" x14ac:dyDescent="0.25">
      <c r="A204" s="4"/>
      <c r="B204" s="11"/>
      <c r="C204" s="9"/>
      <c r="D204" s="9"/>
      <c r="E204" s="9"/>
      <c r="F204" s="33"/>
      <c r="G204" s="29"/>
      <c r="H204" s="36"/>
      <c r="I204" s="35" t="str">
        <f t="shared" si="3"/>
        <v/>
      </c>
      <c r="J204" s="9"/>
    </row>
    <row r="205" spans="1:10" ht="18" customHeight="1" x14ac:dyDescent="0.25">
      <c r="A205" s="4"/>
      <c r="B205" s="11"/>
      <c r="C205" s="9"/>
      <c r="D205" s="9"/>
      <c r="E205" s="9"/>
      <c r="F205" s="33"/>
      <c r="G205" s="29"/>
      <c r="H205" s="36"/>
      <c r="I205" s="35" t="str">
        <f t="shared" si="3"/>
        <v/>
      </c>
      <c r="J205" s="9"/>
    </row>
    <row r="206" spans="1:10" ht="18" customHeight="1" x14ac:dyDescent="0.25">
      <c r="A206" s="4"/>
      <c r="B206" s="11"/>
      <c r="C206" s="9"/>
      <c r="D206" s="9"/>
      <c r="E206" s="9"/>
      <c r="F206" s="33"/>
      <c r="G206" s="29"/>
      <c r="H206" s="36"/>
      <c r="I206" s="35" t="str">
        <f t="shared" si="3"/>
        <v/>
      </c>
      <c r="J206" s="9"/>
    </row>
    <row r="207" spans="1:10" ht="18" customHeight="1" x14ac:dyDescent="0.25">
      <c r="A207" s="4"/>
      <c r="B207" s="11"/>
      <c r="C207" s="9"/>
      <c r="D207" s="9"/>
      <c r="E207" s="9"/>
      <c r="F207" s="33"/>
      <c r="G207" s="29"/>
      <c r="H207" s="36"/>
      <c r="I207" s="35" t="str">
        <f t="shared" si="3"/>
        <v/>
      </c>
      <c r="J207" s="9"/>
    </row>
    <row r="208" spans="1:10" ht="18" customHeight="1" x14ac:dyDescent="0.25">
      <c r="A208" s="4"/>
      <c r="B208" s="11"/>
      <c r="C208" s="9"/>
      <c r="D208" s="9"/>
      <c r="E208" s="9"/>
      <c r="F208" s="33"/>
      <c r="G208" s="29"/>
      <c r="H208" s="36"/>
      <c r="I208" s="35" t="str">
        <f t="shared" si="3"/>
        <v/>
      </c>
      <c r="J208" s="9"/>
    </row>
    <row r="209" spans="1:10" ht="18" customHeight="1" x14ac:dyDescent="0.25">
      <c r="A209" s="4"/>
      <c r="B209" s="11"/>
      <c r="C209" s="9"/>
      <c r="D209" s="9"/>
      <c r="E209" s="9"/>
      <c r="F209" s="33"/>
      <c r="G209" s="29"/>
      <c r="H209" s="36"/>
      <c r="I209" s="35" t="str">
        <f t="shared" si="3"/>
        <v/>
      </c>
      <c r="J209" s="9"/>
    </row>
    <row r="210" spans="1:10" ht="18" customHeight="1" x14ac:dyDescent="0.25">
      <c r="A210" s="4"/>
      <c r="B210" s="11"/>
      <c r="C210" s="9"/>
      <c r="D210" s="9"/>
      <c r="E210" s="9"/>
      <c r="F210" s="33"/>
      <c r="G210" s="29"/>
      <c r="H210" s="36"/>
      <c r="I210" s="35" t="str">
        <f t="shared" si="3"/>
        <v/>
      </c>
      <c r="J210" s="9"/>
    </row>
    <row r="211" spans="1:10" ht="18" customHeight="1" x14ac:dyDescent="0.25">
      <c r="A211" s="4"/>
      <c r="B211" s="11"/>
      <c r="C211" s="9"/>
      <c r="D211" s="9"/>
      <c r="E211" s="9"/>
      <c r="F211" s="33"/>
      <c r="G211" s="29"/>
      <c r="H211" s="36"/>
      <c r="I211" s="35" t="str">
        <f t="shared" si="3"/>
        <v/>
      </c>
      <c r="J211" s="9"/>
    </row>
    <row r="212" spans="1:10" ht="18" customHeight="1" x14ac:dyDescent="0.25">
      <c r="A212" s="4"/>
      <c r="B212" s="11"/>
      <c r="C212" s="9"/>
      <c r="D212" s="9"/>
      <c r="E212" s="9"/>
      <c r="F212" s="33"/>
      <c r="G212" s="29"/>
      <c r="H212" s="36"/>
      <c r="I212" s="35" t="str">
        <f t="shared" si="3"/>
        <v/>
      </c>
      <c r="J212" s="9"/>
    </row>
    <row r="213" spans="1:10" ht="18" customHeight="1" x14ac:dyDescent="0.25">
      <c r="A213" s="4"/>
      <c r="B213" s="11"/>
      <c r="C213" s="9"/>
      <c r="D213" s="9"/>
      <c r="E213" s="9"/>
      <c r="F213" s="33"/>
      <c r="G213" s="29"/>
      <c r="H213" s="36"/>
      <c r="I213" s="35" t="str">
        <f t="shared" si="3"/>
        <v/>
      </c>
      <c r="J213" s="9"/>
    </row>
    <row r="214" spans="1:10" ht="18" customHeight="1" x14ac:dyDescent="0.25">
      <c r="A214" s="4"/>
      <c r="B214" s="11"/>
      <c r="C214" s="9"/>
      <c r="D214" s="9"/>
      <c r="E214" s="9"/>
      <c r="F214" s="33"/>
      <c r="G214" s="29"/>
      <c r="H214" s="36"/>
      <c r="I214" s="35" t="str">
        <f t="shared" si="3"/>
        <v/>
      </c>
      <c r="J214" s="9"/>
    </row>
    <row r="215" spans="1:10" ht="18" customHeight="1" x14ac:dyDescent="0.25">
      <c r="A215" s="4"/>
      <c r="B215" s="11"/>
      <c r="C215" s="9"/>
      <c r="D215" s="9"/>
      <c r="E215" s="9"/>
      <c r="F215" s="33"/>
      <c r="G215" s="29"/>
      <c r="H215" s="36"/>
      <c r="I215" s="35" t="str">
        <f t="shared" si="3"/>
        <v/>
      </c>
      <c r="J215" s="9"/>
    </row>
    <row r="216" spans="1:10" ht="18" customHeight="1" x14ac:dyDescent="0.25">
      <c r="A216" s="4"/>
      <c r="B216" s="11"/>
      <c r="C216" s="9"/>
      <c r="D216" s="9"/>
      <c r="E216" s="9"/>
      <c r="F216" s="33"/>
      <c r="G216" s="29"/>
      <c r="H216" s="36"/>
      <c r="I216" s="35" t="str">
        <f t="shared" si="3"/>
        <v/>
      </c>
      <c r="J216" s="9"/>
    </row>
    <row r="217" spans="1:10" ht="18" customHeight="1" x14ac:dyDescent="0.25">
      <c r="A217" s="4"/>
      <c r="B217" s="11"/>
      <c r="C217" s="9"/>
      <c r="D217" s="9"/>
      <c r="E217" s="9"/>
      <c r="F217" s="33"/>
      <c r="G217" s="29"/>
      <c r="H217" s="36"/>
      <c r="I217" s="35" t="str">
        <f t="shared" si="3"/>
        <v/>
      </c>
      <c r="J217" s="9"/>
    </row>
    <row r="218" spans="1:10" ht="18" customHeight="1" x14ac:dyDescent="0.25">
      <c r="A218" s="4"/>
      <c r="B218" s="11"/>
      <c r="C218" s="9"/>
      <c r="D218" s="9"/>
      <c r="E218" s="9"/>
      <c r="F218" s="33"/>
      <c r="G218" s="29"/>
      <c r="H218" s="36"/>
      <c r="I218" s="35" t="str">
        <f t="shared" si="3"/>
        <v/>
      </c>
      <c r="J218" s="9"/>
    </row>
    <row r="219" spans="1:10" ht="18" customHeight="1" x14ac:dyDescent="0.25">
      <c r="A219" s="4"/>
      <c r="B219" s="11"/>
      <c r="C219" s="9"/>
      <c r="D219" s="9"/>
      <c r="E219" s="9"/>
      <c r="F219" s="33"/>
      <c r="G219" s="29"/>
      <c r="H219" s="36"/>
      <c r="I219" s="35" t="str">
        <f t="shared" si="3"/>
        <v/>
      </c>
      <c r="J219" s="9"/>
    </row>
    <row r="220" spans="1:10" ht="18" customHeight="1" x14ac:dyDescent="0.25">
      <c r="A220" s="4"/>
      <c r="B220" s="11"/>
      <c r="C220" s="9"/>
      <c r="D220" s="9"/>
      <c r="E220" s="9"/>
      <c r="F220" s="33"/>
      <c r="G220" s="29"/>
      <c r="H220" s="36"/>
      <c r="I220" s="35" t="str">
        <f t="shared" si="3"/>
        <v/>
      </c>
      <c r="J220" s="9"/>
    </row>
    <row r="221" spans="1:10" ht="18" customHeight="1" x14ac:dyDescent="0.25">
      <c r="A221" s="4"/>
      <c r="B221" s="11"/>
      <c r="C221" s="9"/>
      <c r="D221" s="9"/>
      <c r="E221" s="9"/>
      <c r="F221" s="33"/>
      <c r="G221" s="29"/>
      <c r="H221" s="36"/>
      <c r="I221" s="35" t="str">
        <f t="shared" si="3"/>
        <v/>
      </c>
      <c r="J221" s="9"/>
    </row>
    <row r="222" spans="1:10" ht="18" customHeight="1" x14ac:dyDescent="0.25">
      <c r="A222" s="4"/>
      <c r="B222" s="11"/>
      <c r="C222" s="9"/>
      <c r="D222" s="9"/>
      <c r="E222" s="9"/>
      <c r="F222" s="33"/>
      <c r="G222" s="29"/>
      <c r="H222" s="36"/>
      <c r="I222" s="35" t="str">
        <f t="shared" si="3"/>
        <v/>
      </c>
      <c r="J222" s="9"/>
    </row>
    <row r="223" spans="1:10" ht="18" customHeight="1" x14ac:dyDescent="0.25">
      <c r="A223" s="4"/>
      <c r="B223" s="11"/>
      <c r="C223" s="9"/>
      <c r="D223" s="9"/>
      <c r="E223" s="9"/>
      <c r="F223" s="33"/>
      <c r="G223" s="29"/>
      <c r="H223" s="36"/>
      <c r="I223" s="35" t="str">
        <f t="shared" si="3"/>
        <v/>
      </c>
      <c r="J223" s="9"/>
    </row>
    <row r="224" spans="1:10" ht="18" customHeight="1" x14ac:dyDescent="0.25">
      <c r="A224" s="4"/>
      <c r="B224" s="11"/>
      <c r="C224" s="9"/>
      <c r="D224" s="9"/>
      <c r="E224" s="9"/>
      <c r="F224" s="33"/>
      <c r="G224" s="29"/>
      <c r="H224" s="36"/>
      <c r="I224" s="35" t="str">
        <f t="shared" si="3"/>
        <v/>
      </c>
      <c r="J224" s="9"/>
    </row>
    <row r="225" spans="1:10" ht="18" customHeight="1" x14ac:dyDescent="0.25">
      <c r="A225" s="4"/>
      <c r="B225" s="11"/>
      <c r="C225" s="9"/>
      <c r="D225" s="9"/>
      <c r="E225" s="9"/>
      <c r="F225" s="33"/>
      <c r="G225" s="29"/>
      <c r="H225" s="36"/>
      <c r="I225" s="35" t="str">
        <f t="shared" si="3"/>
        <v/>
      </c>
      <c r="J225" s="9"/>
    </row>
    <row r="226" spans="1:10" ht="18" customHeight="1" x14ac:dyDescent="0.25">
      <c r="A226" s="4"/>
      <c r="B226" s="11"/>
      <c r="C226" s="9"/>
      <c r="D226" s="9"/>
      <c r="E226" s="9"/>
      <c r="F226" s="33"/>
      <c r="G226" s="29"/>
      <c r="H226" s="36"/>
      <c r="I226" s="35" t="str">
        <f t="shared" si="3"/>
        <v/>
      </c>
      <c r="J226" s="9"/>
    </row>
    <row r="227" spans="1:10" ht="18" customHeight="1" x14ac:dyDescent="0.25">
      <c r="A227" s="4"/>
      <c r="B227" s="11"/>
      <c r="C227" s="9"/>
      <c r="D227" s="9"/>
      <c r="E227" s="9"/>
      <c r="F227" s="33"/>
      <c r="G227" s="29"/>
      <c r="H227" s="36"/>
      <c r="I227" s="35" t="str">
        <f t="shared" si="3"/>
        <v/>
      </c>
      <c r="J227" s="9"/>
    </row>
    <row r="228" spans="1:10" ht="18" customHeight="1" x14ac:dyDescent="0.25">
      <c r="A228" s="4"/>
      <c r="B228" s="11"/>
      <c r="C228" s="9"/>
      <c r="D228" s="9"/>
      <c r="E228" s="9"/>
      <c r="F228" s="33"/>
      <c r="G228" s="29"/>
      <c r="H228" s="36"/>
      <c r="I228" s="35" t="str">
        <f t="shared" si="3"/>
        <v/>
      </c>
      <c r="J228" s="9"/>
    </row>
    <row r="229" spans="1:10" ht="18" customHeight="1" x14ac:dyDescent="0.25">
      <c r="A229" s="4"/>
      <c r="B229" s="11"/>
      <c r="C229" s="9"/>
      <c r="D229" s="9"/>
      <c r="E229" s="9"/>
      <c r="F229" s="33"/>
      <c r="G229" s="29"/>
      <c r="H229" s="36"/>
      <c r="I229" s="35" t="str">
        <f t="shared" si="3"/>
        <v/>
      </c>
      <c r="J229" s="9"/>
    </row>
    <row r="230" spans="1:10" ht="18" customHeight="1" x14ac:dyDescent="0.25">
      <c r="A230" s="4"/>
      <c r="B230" s="11"/>
      <c r="C230" s="9"/>
      <c r="D230" s="9"/>
      <c r="E230" s="9"/>
      <c r="F230" s="33"/>
      <c r="G230" s="29"/>
      <c r="H230" s="36"/>
      <c r="I230" s="35" t="str">
        <f t="shared" si="3"/>
        <v/>
      </c>
      <c r="J230" s="9"/>
    </row>
    <row r="231" spans="1:10" ht="18" customHeight="1" x14ac:dyDescent="0.25">
      <c r="A231" s="4"/>
      <c r="B231" s="11"/>
      <c r="C231" s="9"/>
      <c r="D231" s="9"/>
      <c r="E231" s="9"/>
      <c r="F231" s="33"/>
      <c r="G231" s="29"/>
      <c r="H231" s="36"/>
      <c r="I231" s="35" t="str">
        <f t="shared" si="3"/>
        <v/>
      </c>
      <c r="J231" s="9"/>
    </row>
    <row r="232" spans="1:10" ht="18" customHeight="1" x14ac:dyDescent="0.25">
      <c r="A232" s="4"/>
      <c r="B232" s="11"/>
      <c r="C232" s="9"/>
      <c r="D232" s="9"/>
      <c r="E232" s="9"/>
      <c r="F232" s="33"/>
      <c r="G232" s="29"/>
      <c r="H232" s="36"/>
      <c r="I232" s="35" t="str">
        <f t="shared" si="3"/>
        <v/>
      </c>
      <c r="J232" s="9"/>
    </row>
    <row r="233" spans="1:10" ht="18" customHeight="1" x14ac:dyDescent="0.25">
      <c r="A233" s="4"/>
      <c r="B233" s="11"/>
      <c r="C233" s="9"/>
      <c r="D233" s="9"/>
      <c r="E233" s="9"/>
      <c r="F233" s="33"/>
      <c r="G233" s="29"/>
      <c r="H233" s="36"/>
      <c r="I233" s="35" t="str">
        <f t="shared" si="3"/>
        <v/>
      </c>
      <c r="J233" s="9"/>
    </row>
    <row r="234" spans="1:10" ht="18" customHeight="1" x14ac:dyDescent="0.25">
      <c r="A234" s="4"/>
      <c r="B234" s="11"/>
      <c r="C234" s="9"/>
      <c r="D234" s="9"/>
      <c r="E234" s="9"/>
      <c r="F234" s="33"/>
      <c r="G234" s="29"/>
      <c r="H234" s="36"/>
      <c r="I234" s="35" t="str">
        <f t="shared" si="3"/>
        <v/>
      </c>
      <c r="J234" s="9"/>
    </row>
    <row r="235" spans="1:10" ht="18" customHeight="1" x14ac:dyDescent="0.25">
      <c r="A235" s="4"/>
      <c r="B235" s="11"/>
      <c r="C235" s="9"/>
      <c r="D235" s="9"/>
      <c r="E235" s="9"/>
      <c r="F235" s="33"/>
      <c r="G235" s="29"/>
      <c r="H235" s="36"/>
      <c r="I235" s="35" t="str">
        <f t="shared" si="3"/>
        <v/>
      </c>
      <c r="J235" s="9"/>
    </row>
    <row r="236" spans="1:10" ht="18" customHeight="1" x14ac:dyDescent="0.25">
      <c r="A236" s="4"/>
      <c r="B236" s="11"/>
      <c r="C236" s="9"/>
      <c r="D236" s="9"/>
      <c r="E236" s="9"/>
      <c r="F236" s="33"/>
      <c r="G236" s="29"/>
      <c r="H236" s="36"/>
      <c r="I236" s="35" t="str">
        <f t="shared" si="3"/>
        <v/>
      </c>
      <c r="J236" s="9"/>
    </row>
    <row r="237" spans="1:10" ht="18" customHeight="1" x14ac:dyDescent="0.25">
      <c r="A237" s="4"/>
      <c r="B237" s="11"/>
      <c r="C237" s="9"/>
      <c r="D237" s="9"/>
      <c r="E237" s="9"/>
      <c r="F237" s="33"/>
      <c r="G237" s="29"/>
      <c r="H237" s="36"/>
      <c r="I237" s="35" t="str">
        <f t="shared" si="3"/>
        <v/>
      </c>
      <c r="J237" s="9"/>
    </row>
    <row r="238" spans="1:10" ht="18" customHeight="1" x14ac:dyDescent="0.25">
      <c r="A238" s="4"/>
      <c r="B238" s="11"/>
      <c r="C238" s="9"/>
      <c r="D238" s="9"/>
      <c r="E238" s="9"/>
      <c r="F238" s="33"/>
      <c r="G238" s="29"/>
      <c r="H238" s="36"/>
      <c r="I238" s="35" t="str">
        <f t="shared" si="3"/>
        <v/>
      </c>
      <c r="J238" s="9"/>
    </row>
    <row r="239" spans="1:10" ht="18" customHeight="1" x14ac:dyDescent="0.25">
      <c r="A239" s="4"/>
      <c r="B239" s="11"/>
      <c r="C239" s="9"/>
      <c r="D239" s="9"/>
      <c r="E239" s="9"/>
      <c r="F239" s="33"/>
      <c r="G239" s="29"/>
      <c r="H239" s="36"/>
      <c r="I239" s="35" t="str">
        <f t="shared" si="3"/>
        <v/>
      </c>
      <c r="J239" s="9"/>
    </row>
    <row r="240" spans="1:10" ht="18" customHeight="1" x14ac:dyDescent="0.25">
      <c r="A240" s="4"/>
      <c r="B240" s="11"/>
      <c r="C240" s="9"/>
      <c r="D240" s="9"/>
      <c r="E240" s="9"/>
      <c r="F240" s="33"/>
      <c r="G240" s="29"/>
      <c r="H240" s="36"/>
      <c r="I240" s="35" t="str">
        <f t="shared" si="3"/>
        <v/>
      </c>
      <c r="J240" s="9"/>
    </row>
    <row r="241" spans="1:10" ht="18" customHeight="1" x14ac:dyDescent="0.25">
      <c r="A241" s="4"/>
      <c r="B241" s="11"/>
      <c r="C241" s="9"/>
      <c r="D241" s="9"/>
      <c r="E241" s="9"/>
      <c r="F241" s="33"/>
      <c r="G241" s="29"/>
      <c r="H241" s="36"/>
      <c r="I241" s="35" t="str">
        <f t="shared" si="3"/>
        <v/>
      </c>
      <c r="J241" s="9"/>
    </row>
    <row r="242" spans="1:10" ht="18" customHeight="1" x14ac:dyDescent="0.25">
      <c r="A242" s="4"/>
      <c r="B242" s="11"/>
      <c r="C242" s="9"/>
      <c r="D242" s="9"/>
      <c r="E242" s="9"/>
      <c r="F242" s="33"/>
      <c r="G242" s="29"/>
      <c r="H242" s="36"/>
      <c r="I242" s="35" t="str">
        <f t="shared" si="3"/>
        <v/>
      </c>
      <c r="J242" s="9"/>
    </row>
    <row r="243" spans="1:10" ht="18" customHeight="1" x14ac:dyDescent="0.25">
      <c r="A243" s="4"/>
      <c r="B243" s="11"/>
      <c r="C243" s="9"/>
      <c r="D243" s="9"/>
      <c r="E243" s="9"/>
      <c r="F243" s="33"/>
      <c r="G243" s="29"/>
      <c r="H243" s="36"/>
      <c r="I243" s="35" t="str">
        <f t="shared" si="3"/>
        <v/>
      </c>
      <c r="J243" s="9"/>
    </row>
    <row r="244" spans="1:10" ht="18" customHeight="1" x14ac:dyDescent="0.25">
      <c r="A244" s="4"/>
      <c r="B244" s="11"/>
      <c r="C244" s="9"/>
      <c r="D244" s="9"/>
      <c r="E244" s="9"/>
      <c r="F244" s="33"/>
      <c r="G244" s="29"/>
      <c r="H244" s="36"/>
      <c r="I244" s="35" t="str">
        <f t="shared" si="3"/>
        <v/>
      </c>
      <c r="J244" s="9"/>
    </row>
    <row r="245" spans="1:10" ht="18" customHeight="1" x14ac:dyDescent="0.25">
      <c r="A245" s="4"/>
      <c r="B245" s="11"/>
      <c r="C245" s="9"/>
      <c r="D245" s="9"/>
      <c r="E245" s="9"/>
      <c r="F245" s="33"/>
      <c r="G245" s="29"/>
      <c r="H245" s="36"/>
      <c r="I245" s="35" t="str">
        <f t="shared" si="3"/>
        <v/>
      </c>
      <c r="J245" s="9"/>
    </row>
    <row r="246" spans="1:10" ht="18" customHeight="1" x14ac:dyDescent="0.25">
      <c r="A246" s="4"/>
      <c r="B246" s="11"/>
      <c r="C246" s="9"/>
      <c r="D246" s="9"/>
      <c r="E246" s="9"/>
      <c r="F246" s="33"/>
      <c r="G246" s="29"/>
      <c r="H246" s="36"/>
      <c r="I246" s="35" t="str">
        <f t="shared" si="3"/>
        <v/>
      </c>
      <c r="J246" s="9"/>
    </row>
    <row r="247" spans="1:10" ht="18" customHeight="1" x14ac:dyDescent="0.25">
      <c r="A247" s="4"/>
      <c r="B247" s="11"/>
      <c r="C247" s="9"/>
      <c r="D247" s="9"/>
      <c r="E247" s="9"/>
      <c r="F247" s="33"/>
      <c r="G247" s="29"/>
      <c r="H247" s="36"/>
      <c r="I247" s="35" t="str">
        <f t="shared" si="3"/>
        <v/>
      </c>
      <c r="J247" s="9"/>
    </row>
    <row r="248" spans="1:10" ht="18" customHeight="1" x14ac:dyDescent="0.25">
      <c r="A248" s="4"/>
      <c r="B248" s="11"/>
      <c r="C248" s="9"/>
      <c r="D248" s="9"/>
      <c r="E248" s="9"/>
      <c r="F248" s="33"/>
      <c r="G248" s="29"/>
      <c r="H248" s="36"/>
      <c r="I248" s="35" t="str">
        <f t="shared" si="3"/>
        <v/>
      </c>
      <c r="J248" s="9"/>
    </row>
    <row r="249" spans="1:10" ht="18" customHeight="1" x14ac:dyDescent="0.25">
      <c r="A249" s="4"/>
      <c r="B249" s="11"/>
      <c r="C249" s="9"/>
      <c r="D249" s="9"/>
      <c r="E249" s="9"/>
      <c r="F249" s="33"/>
      <c r="G249" s="29"/>
      <c r="H249" s="36"/>
      <c r="I249" s="35" t="str">
        <f t="shared" si="3"/>
        <v/>
      </c>
      <c r="J249" s="9"/>
    </row>
    <row r="250" spans="1:10" ht="18" customHeight="1" x14ac:dyDescent="0.25">
      <c r="A250" s="4"/>
      <c r="B250" s="11"/>
      <c r="C250" s="9"/>
      <c r="D250" s="9"/>
      <c r="E250" s="9"/>
      <c r="F250" s="33"/>
      <c r="G250" s="29"/>
      <c r="H250" s="36"/>
      <c r="I250" s="35" t="str">
        <f t="shared" si="3"/>
        <v/>
      </c>
      <c r="J250" s="9"/>
    </row>
    <row r="251" spans="1:10" ht="18" customHeight="1" x14ac:dyDescent="0.25">
      <c r="A251" s="4"/>
      <c r="B251" s="11"/>
      <c r="C251" s="9"/>
      <c r="D251" s="9"/>
      <c r="E251" s="9"/>
      <c r="F251" s="33"/>
      <c r="G251" s="29"/>
      <c r="H251" s="36"/>
      <c r="I251" s="35" t="str">
        <f t="shared" si="3"/>
        <v/>
      </c>
      <c r="J251" s="9"/>
    </row>
    <row r="252" spans="1:10" ht="18" customHeight="1" x14ac:dyDescent="0.25">
      <c r="A252" s="4"/>
      <c r="B252" s="11"/>
      <c r="C252" s="9"/>
      <c r="D252" s="9"/>
      <c r="E252" s="9"/>
      <c r="F252" s="33"/>
      <c r="G252" s="29"/>
      <c r="H252" s="36"/>
      <c r="I252" s="35" t="str">
        <f t="shared" si="3"/>
        <v/>
      </c>
      <c r="J252" s="9"/>
    </row>
    <row r="253" spans="1:10" ht="18" customHeight="1" x14ac:dyDescent="0.25">
      <c r="A253" s="4"/>
      <c r="B253" s="11"/>
      <c r="C253" s="9"/>
      <c r="D253" s="9"/>
      <c r="E253" s="9"/>
      <c r="F253" s="33"/>
      <c r="G253" s="29"/>
      <c r="H253" s="36"/>
      <c r="I253" s="35" t="str">
        <f t="shared" si="3"/>
        <v/>
      </c>
      <c r="J253" s="9"/>
    </row>
    <row r="254" spans="1:10" ht="18" customHeight="1" x14ac:dyDescent="0.25">
      <c r="A254" s="4"/>
      <c r="B254" s="11"/>
      <c r="C254" s="9"/>
      <c r="D254" s="9"/>
      <c r="E254" s="9"/>
      <c r="F254" s="33"/>
      <c r="G254" s="29"/>
      <c r="H254" s="36"/>
      <c r="I254" s="35" t="str">
        <f t="shared" si="3"/>
        <v/>
      </c>
      <c r="J254" s="9"/>
    </row>
    <row r="255" spans="1:10" ht="18" customHeight="1" x14ac:dyDescent="0.25">
      <c r="A255" s="4"/>
      <c r="B255" s="11"/>
      <c r="C255" s="9"/>
      <c r="D255" s="9"/>
      <c r="E255" s="9"/>
      <c r="F255" s="33"/>
      <c r="G255" s="29"/>
      <c r="H255" s="36"/>
      <c r="I255" s="35" t="str">
        <f t="shared" si="3"/>
        <v/>
      </c>
      <c r="J255" s="9"/>
    </row>
    <row r="256" spans="1:10" ht="18" customHeight="1" x14ac:dyDescent="0.25">
      <c r="A256" s="4"/>
      <c r="B256" s="11"/>
      <c r="C256" s="9"/>
      <c r="D256" s="9"/>
      <c r="E256" s="9"/>
      <c r="F256" s="33"/>
      <c r="G256" s="29"/>
      <c r="H256" s="36"/>
      <c r="I256" s="35" t="str">
        <f t="shared" si="3"/>
        <v/>
      </c>
      <c r="J256" s="9"/>
    </row>
    <row r="257" spans="1:10" ht="18" customHeight="1" x14ac:dyDescent="0.25">
      <c r="A257" s="4"/>
      <c r="B257" s="11"/>
      <c r="C257" s="9"/>
      <c r="D257" s="9"/>
      <c r="E257" s="9"/>
      <c r="F257" s="33"/>
      <c r="G257" s="29"/>
      <c r="H257" s="36"/>
      <c r="I257" s="35" t="str">
        <f t="shared" si="3"/>
        <v/>
      </c>
      <c r="J257" s="9"/>
    </row>
    <row r="258" spans="1:10" ht="18" customHeight="1" x14ac:dyDescent="0.25">
      <c r="A258" s="4"/>
      <c r="B258" s="11"/>
      <c r="C258" s="9"/>
      <c r="D258" s="9"/>
      <c r="E258" s="9"/>
      <c r="F258" s="33"/>
      <c r="G258" s="29"/>
      <c r="H258" s="36"/>
      <c r="I258" s="35" t="str">
        <f t="shared" si="3"/>
        <v/>
      </c>
      <c r="J258" s="9"/>
    </row>
    <row r="259" spans="1:10" ht="18" customHeight="1" x14ac:dyDescent="0.25">
      <c r="A259" s="4"/>
      <c r="B259" s="11"/>
      <c r="C259" s="9"/>
      <c r="D259" s="9"/>
      <c r="E259" s="9"/>
      <c r="F259" s="33"/>
      <c r="G259" s="29"/>
      <c r="H259" s="36"/>
      <c r="I259" s="35" t="str">
        <f t="shared" ref="I259:I322" si="4">IF(OR($G259="", $H259=""),"", $G259*$H259)</f>
        <v/>
      </c>
      <c r="J259" s="9"/>
    </row>
    <row r="260" spans="1:10" ht="18" customHeight="1" x14ac:dyDescent="0.25">
      <c r="A260" s="4"/>
      <c r="B260" s="11"/>
      <c r="C260" s="9"/>
      <c r="D260" s="9"/>
      <c r="E260" s="9"/>
      <c r="F260" s="33"/>
      <c r="G260" s="29"/>
      <c r="H260" s="36"/>
      <c r="I260" s="35" t="str">
        <f t="shared" si="4"/>
        <v/>
      </c>
      <c r="J260" s="9"/>
    </row>
    <row r="261" spans="1:10" ht="18" customHeight="1" x14ac:dyDescent="0.25">
      <c r="A261" s="4"/>
      <c r="B261" s="11"/>
      <c r="C261" s="9"/>
      <c r="D261" s="9"/>
      <c r="E261" s="9"/>
      <c r="F261" s="33"/>
      <c r="G261" s="29"/>
      <c r="H261" s="36"/>
      <c r="I261" s="35" t="str">
        <f t="shared" si="4"/>
        <v/>
      </c>
      <c r="J261" s="9"/>
    </row>
    <row r="262" spans="1:10" ht="18" customHeight="1" x14ac:dyDescent="0.25">
      <c r="A262" s="4"/>
      <c r="B262" s="11"/>
      <c r="C262" s="9"/>
      <c r="D262" s="9"/>
      <c r="E262" s="9"/>
      <c r="F262" s="33"/>
      <c r="G262" s="29"/>
      <c r="H262" s="36"/>
      <c r="I262" s="35" t="str">
        <f t="shared" si="4"/>
        <v/>
      </c>
      <c r="J262" s="9"/>
    </row>
    <row r="263" spans="1:10" ht="18" customHeight="1" x14ac:dyDescent="0.25">
      <c r="A263" s="4"/>
      <c r="B263" s="11"/>
      <c r="C263" s="9"/>
      <c r="D263" s="9"/>
      <c r="E263" s="9"/>
      <c r="F263" s="33"/>
      <c r="G263" s="29"/>
      <c r="H263" s="36"/>
      <c r="I263" s="35" t="str">
        <f t="shared" si="4"/>
        <v/>
      </c>
      <c r="J263" s="9"/>
    </row>
    <row r="264" spans="1:10" ht="18" customHeight="1" x14ac:dyDescent="0.25">
      <c r="A264" s="4"/>
      <c r="B264" s="11"/>
      <c r="C264" s="9"/>
      <c r="D264" s="9"/>
      <c r="E264" s="9"/>
      <c r="F264" s="33"/>
      <c r="G264" s="29"/>
      <c r="H264" s="36"/>
      <c r="I264" s="35" t="str">
        <f t="shared" si="4"/>
        <v/>
      </c>
      <c r="J264" s="9"/>
    </row>
    <row r="265" spans="1:10" ht="18" customHeight="1" x14ac:dyDescent="0.25">
      <c r="A265" s="4"/>
      <c r="B265" s="11"/>
      <c r="C265" s="9"/>
      <c r="D265" s="9"/>
      <c r="E265" s="9"/>
      <c r="F265" s="33"/>
      <c r="G265" s="29"/>
      <c r="H265" s="36"/>
      <c r="I265" s="35" t="str">
        <f t="shared" si="4"/>
        <v/>
      </c>
      <c r="J265" s="9"/>
    </row>
    <row r="266" spans="1:10" ht="18" customHeight="1" x14ac:dyDescent="0.25">
      <c r="A266" s="4"/>
      <c r="B266" s="11"/>
      <c r="C266" s="9"/>
      <c r="D266" s="9"/>
      <c r="E266" s="9"/>
      <c r="F266" s="33"/>
      <c r="G266" s="29"/>
      <c r="H266" s="36"/>
      <c r="I266" s="35" t="str">
        <f t="shared" si="4"/>
        <v/>
      </c>
      <c r="J266" s="9"/>
    </row>
    <row r="267" spans="1:10" ht="18" customHeight="1" x14ac:dyDescent="0.25">
      <c r="A267" s="4"/>
      <c r="B267" s="11"/>
      <c r="C267" s="9"/>
      <c r="D267" s="9"/>
      <c r="E267" s="9"/>
      <c r="F267" s="33"/>
      <c r="G267" s="29"/>
      <c r="H267" s="36"/>
      <c r="I267" s="35" t="str">
        <f t="shared" si="4"/>
        <v/>
      </c>
      <c r="J267" s="9"/>
    </row>
    <row r="268" spans="1:10" ht="18" customHeight="1" x14ac:dyDescent="0.25">
      <c r="A268" s="4"/>
      <c r="B268" s="11"/>
      <c r="C268" s="9"/>
      <c r="D268" s="9"/>
      <c r="E268" s="9"/>
      <c r="F268" s="33"/>
      <c r="G268" s="29"/>
      <c r="H268" s="36"/>
      <c r="I268" s="35" t="str">
        <f t="shared" si="4"/>
        <v/>
      </c>
      <c r="J268" s="9"/>
    </row>
    <row r="269" spans="1:10" ht="18" customHeight="1" x14ac:dyDescent="0.25">
      <c r="A269" s="4"/>
      <c r="B269" s="11"/>
      <c r="C269" s="9"/>
      <c r="D269" s="9"/>
      <c r="E269" s="9"/>
      <c r="F269" s="33"/>
      <c r="G269" s="29"/>
      <c r="H269" s="36"/>
      <c r="I269" s="35" t="str">
        <f t="shared" si="4"/>
        <v/>
      </c>
      <c r="J269" s="9"/>
    </row>
    <row r="270" spans="1:10" ht="18" customHeight="1" x14ac:dyDescent="0.25">
      <c r="A270" s="4"/>
      <c r="B270" s="11"/>
      <c r="C270" s="9"/>
      <c r="D270" s="9"/>
      <c r="E270" s="9"/>
      <c r="F270" s="33"/>
      <c r="G270" s="29"/>
      <c r="H270" s="36"/>
      <c r="I270" s="35" t="str">
        <f t="shared" si="4"/>
        <v/>
      </c>
      <c r="J270" s="9"/>
    </row>
    <row r="271" spans="1:10" ht="18" customHeight="1" x14ac:dyDescent="0.25">
      <c r="A271" s="4"/>
      <c r="B271" s="11"/>
      <c r="C271" s="9"/>
      <c r="D271" s="9"/>
      <c r="E271" s="9"/>
      <c r="F271" s="33"/>
      <c r="G271" s="29"/>
      <c r="H271" s="36"/>
      <c r="I271" s="35" t="str">
        <f t="shared" si="4"/>
        <v/>
      </c>
      <c r="J271" s="9"/>
    </row>
    <row r="272" spans="1:10" ht="18" customHeight="1" x14ac:dyDescent="0.25">
      <c r="A272" s="4"/>
      <c r="B272" s="11"/>
      <c r="C272" s="9"/>
      <c r="D272" s="9"/>
      <c r="E272" s="9"/>
      <c r="F272" s="33"/>
      <c r="G272" s="29"/>
      <c r="H272" s="36"/>
      <c r="I272" s="35" t="str">
        <f t="shared" si="4"/>
        <v/>
      </c>
      <c r="J272" s="9"/>
    </row>
    <row r="273" spans="1:10" ht="18" customHeight="1" x14ac:dyDescent="0.25">
      <c r="A273" s="4"/>
      <c r="B273" s="11"/>
      <c r="C273" s="9"/>
      <c r="D273" s="9"/>
      <c r="E273" s="9"/>
      <c r="F273" s="33"/>
      <c r="G273" s="29"/>
      <c r="H273" s="36"/>
      <c r="I273" s="35" t="str">
        <f t="shared" si="4"/>
        <v/>
      </c>
      <c r="J273" s="9"/>
    </row>
    <row r="274" spans="1:10" ht="18" customHeight="1" x14ac:dyDescent="0.25">
      <c r="A274" s="4"/>
      <c r="B274" s="11"/>
      <c r="C274" s="9"/>
      <c r="D274" s="9"/>
      <c r="E274" s="9"/>
      <c r="F274" s="33"/>
      <c r="G274" s="29"/>
      <c r="H274" s="36"/>
      <c r="I274" s="35" t="str">
        <f t="shared" si="4"/>
        <v/>
      </c>
      <c r="J274" s="9"/>
    </row>
    <row r="275" spans="1:10" ht="18" customHeight="1" x14ac:dyDescent="0.25">
      <c r="A275" s="4"/>
      <c r="B275" s="11"/>
      <c r="C275" s="9"/>
      <c r="D275" s="9"/>
      <c r="E275" s="9"/>
      <c r="F275" s="33"/>
      <c r="G275" s="29"/>
      <c r="H275" s="36"/>
      <c r="I275" s="35" t="str">
        <f t="shared" si="4"/>
        <v/>
      </c>
      <c r="J275" s="9"/>
    </row>
    <row r="276" spans="1:10" ht="18" customHeight="1" x14ac:dyDescent="0.25">
      <c r="A276" s="4"/>
      <c r="B276" s="11"/>
      <c r="C276" s="9"/>
      <c r="D276" s="9"/>
      <c r="E276" s="9"/>
      <c r="F276" s="33"/>
      <c r="G276" s="29"/>
      <c r="H276" s="36"/>
      <c r="I276" s="35" t="str">
        <f t="shared" si="4"/>
        <v/>
      </c>
      <c r="J276" s="9"/>
    </row>
    <row r="277" spans="1:10" ht="18" customHeight="1" x14ac:dyDescent="0.25">
      <c r="A277" s="4"/>
      <c r="B277" s="11"/>
      <c r="C277" s="9"/>
      <c r="D277" s="9"/>
      <c r="E277" s="9"/>
      <c r="F277" s="33"/>
      <c r="G277" s="29"/>
      <c r="H277" s="36"/>
      <c r="I277" s="35" t="str">
        <f t="shared" si="4"/>
        <v/>
      </c>
      <c r="J277" s="9"/>
    </row>
    <row r="278" spans="1:10" ht="18" customHeight="1" x14ac:dyDescent="0.25">
      <c r="A278" s="4"/>
      <c r="B278" s="11"/>
      <c r="C278" s="9"/>
      <c r="D278" s="9"/>
      <c r="E278" s="9"/>
      <c r="F278" s="33"/>
      <c r="G278" s="29"/>
      <c r="H278" s="36"/>
      <c r="I278" s="35" t="str">
        <f t="shared" si="4"/>
        <v/>
      </c>
      <c r="J278" s="9"/>
    </row>
    <row r="279" spans="1:10" ht="18" customHeight="1" x14ac:dyDescent="0.25">
      <c r="A279" s="4"/>
      <c r="B279" s="11"/>
      <c r="C279" s="9"/>
      <c r="D279" s="9"/>
      <c r="E279" s="9"/>
      <c r="F279" s="33"/>
      <c r="G279" s="29"/>
      <c r="H279" s="36"/>
      <c r="I279" s="35" t="str">
        <f t="shared" si="4"/>
        <v/>
      </c>
      <c r="J279" s="9"/>
    </row>
    <row r="280" spans="1:10" ht="18" customHeight="1" x14ac:dyDescent="0.25">
      <c r="A280" s="4"/>
      <c r="B280" s="11"/>
      <c r="C280" s="9"/>
      <c r="D280" s="9"/>
      <c r="E280" s="9"/>
      <c r="F280" s="33"/>
      <c r="G280" s="29"/>
      <c r="H280" s="36"/>
      <c r="I280" s="35" t="str">
        <f t="shared" si="4"/>
        <v/>
      </c>
      <c r="J280" s="9"/>
    </row>
    <row r="281" spans="1:10" ht="18" customHeight="1" x14ac:dyDescent="0.25">
      <c r="A281" s="4"/>
      <c r="B281" s="11"/>
      <c r="C281" s="9"/>
      <c r="D281" s="9"/>
      <c r="E281" s="9"/>
      <c r="F281" s="33"/>
      <c r="G281" s="29"/>
      <c r="H281" s="36"/>
      <c r="I281" s="35" t="str">
        <f t="shared" si="4"/>
        <v/>
      </c>
      <c r="J281" s="9"/>
    </row>
    <row r="282" spans="1:10" ht="18" customHeight="1" x14ac:dyDescent="0.25">
      <c r="A282" s="4"/>
      <c r="B282" s="11"/>
      <c r="C282" s="9"/>
      <c r="D282" s="9"/>
      <c r="E282" s="9"/>
      <c r="F282" s="33"/>
      <c r="G282" s="29"/>
      <c r="H282" s="36"/>
      <c r="I282" s="35" t="str">
        <f t="shared" si="4"/>
        <v/>
      </c>
      <c r="J282" s="9"/>
    </row>
    <row r="283" spans="1:10" ht="18" customHeight="1" x14ac:dyDescent="0.25">
      <c r="A283" s="4"/>
      <c r="B283" s="11"/>
      <c r="C283" s="9"/>
      <c r="D283" s="9"/>
      <c r="E283" s="9"/>
      <c r="F283" s="33"/>
      <c r="G283" s="29"/>
      <c r="H283" s="36"/>
      <c r="I283" s="35" t="str">
        <f t="shared" si="4"/>
        <v/>
      </c>
      <c r="J283" s="9"/>
    </row>
    <row r="284" spans="1:10" ht="18" customHeight="1" x14ac:dyDescent="0.25">
      <c r="A284" s="4"/>
      <c r="B284" s="11"/>
      <c r="C284" s="9"/>
      <c r="D284" s="9"/>
      <c r="E284" s="9"/>
      <c r="F284" s="33"/>
      <c r="G284" s="29"/>
      <c r="H284" s="36"/>
      <c r="I284" s="35" t="str">
        <f t="shared" si="4"/>
        <v/>
      </c>
      <c r="J284" s="9"/>
    </row>
    <row r="285" spans="1:10" ht="18" customHeight="1" x14ac:dyDescent="0.25">
      <c r="A285" s="4"/>
      <c r="B285" s="11"/>
      <c r="C285" s="9"/>
      <c r="D285" s="9"/>
      <c r="E285" s="9"/>
      <c r="F285" s="33"/>
      <c r="G285" s="29"/>
      <c r="H285" s="36"/>
      <c r="I285" s="35" t="str">
        <f t="shared" si="4"/>
        <v/>
      </c>
      <c r="J285" s="9"/>
    </row>
    <row r="286" spans="1:10" ht="18" customHeight="1" x14ac:dyDescent="0.25">
      <c r="A286" s="4"/>
      <c r="B286" s="11"/>
      <c r="C286" s="9"/>
      <c r="D286" s="9"/>
      <c r="E286" s="9"/>
      <c r="F286" s="33"/>
      <c r="G286" s="29"/>
      <c r="H286" s="36"/>
      <c r="I286" s="35" t="str">
        <f t="shared" si="4"/>
        <v/>
      </c>
      <c r="J286" s="9"/>
    </row>
    <row r="287" spans="1:10" ht="18" customHeight="1" x14ac:dyDescent="0.25">
      <c r="A287" s="4"/>
      <c r="B287" s="11"/>
      <c r="C287" s="9"/>
      <c r="D287" s="9"/>
      <c r="E287" s="9"/>
      <c r="F287" s="33"/>
      <c r="G287" s="29"/>
      <c r="H287" s="36"/>
      <c r="I287" s="35" t="str">
        <f t="shared" si="4"/>
        <v/>
      </c>
      <c r="J287" s="9"/>
    </row>
    <row r="288" spans="1:10" ht="18" customHeight="1" x14ac:dyDescent="0.25">
      <c r="A288" s="4"/>
      <c r="B288" s="11"/>
      <c r="C288" s="9"/>
      <c r="D288" s="9"/>
      <c r="E288" s="9"/>
      <c r="F288" s="33"/>
      <c r="G288" s="29"/>
      <c r="H288" s="36"/>
      <c r="I288" s="35" t="str">
        <f t="shared" si="4"/>
        <v/>
      </c>
      <c r="J288" s="9"/>
    </row>
    <row r="289" spans="1:10" ht="18" customHeight="1" x14ac:dyDescent="0.25">
      <c r="A289" s="4"/>
      <c r="B289" s="11"/>
      <c r="C289" s="9"/>
      <c r="D289" s="9"/>
      <c r="E289" s="9"/>
      <c r="F289" s="33"/>
      <c r="G289" s="29"/>
      <c r="H289" s="36"/>
      <c r="I289" s="35" t="str">
        <f t="shared" si="4"/>
        <v/>
      </c>
      <c r="J289" s="9"/>
    </row>
    <row r="290" spans="1:10" ht="18" customHeight="1" x14ac:dyDescent="0.25">
      <c r="A290" s="4"/>
      <c r="B290" s="11"/>
      <c r="C290" s="9"/>
      <c r="D290" s="9"/>
      <c r="E290" s="9"/>
      <c r="F290" s="33"/>
      <c r="G290" s="29"/>
      <c r="H290" s="36"/>
      <c r="I290" s="35" t="str">
        <f t="shared" si="4"/>
        <v/>
      </c>
      <c r="J290" s="9"/>
    </row>
    <row r="291" spans="1:10" ht="18" customHeight="1" x14ac:dyDescent="0.25">
      <c r="A291" s="4"/>
      <c r="B291" s="11"/>
      <c r="C291" s="9"/>
      <c r="D291" s="9"/>
      <c r="E291" s="9"/>
      <c r="F291" s="33"/>
      <c r="G291" s="29"/>
      <c r="H291" s="36"/>
      <c r="I291" s="35" t="str">
        <f t="shared" si="4"/>
        <v/>
      </c>
      <c r="J291" s="9"/>
    </row>
    <row r="292" spans="1:10" ht="18" customHeight="1" x14ac:dyDescent="0.25">
      <c r="A292" s="4"/>
      <c r="B292" s="11"/>
      <c r="C292" s="9"/>
      <c r="D292" s="9"/>
      <c r="E292" s="9"/>
      <c r="F292" s="33"/>
      <c r="G292" s="29"/>
      <c r="H292" s="36"/>
      <c r="I292" s="35" t="str">
        <f t="shared" si="4"/>
        <v/>
      </c>
      <c r="J292" s="9"/>
    </row>
    <row r="293" spans="1:10" ht="18" customHeight="1" x14ac:dyDescent="0.25">
      <c r="A293" s="4"/>
      <c r="B293" s="11"/>
      <c r="C293" s="9"/>
      <c r="D293" s="9"/>
      <c r="E293" s="9"/>
      <c r="F293" s="33"/>
      <c r="G293" s="29"/>
      <c r="H293" s="36"/>
      <c r="I293" s="35" t="str">
        <f t="shared" si="4"/>
        <v/>
      </c>
      <c r="J293" s="9"/>
    </row>
    <row r="294" spans="1:10" ht="18" customHeight="1" x14ac:dyDescent="0.25">
      <c r="A294" s="4"/>
      <c r="B294" s="11"/>
      <c r="C294" s="9"/>
      <c r="D294" s="9"/>
      <c r="E294" s="9"/>
      <c r="F294" s="33"/>
      <c r="G294" s="29"/>
      <c r="H294" s="36"/>
      <c r="I294" s="35" t="str">
        <f t="shared" si="4"/>
        <v/>
      </c>
      <c r="J294" s="9"/>
    </row>
    <row r="295" spans="1:10" ht="18" customHeight="1" x14ac:dyDescent="0.25">
      <c r="A295" s="4"/>
      <c r="B295" s="11"/>
      <c r="C295" s="9"/>
      <c r="D295" s="9"/>
      <c r="E295" s="9"/>
      <c r="F295" s="33"/>
      <c r="G295" s="29"/>
      <c r="H295" s="36"/>
      <c r="I295" s="35" t="str">
        <f t="shared" si="4"/>
        <v/>
      </c>
      <c r="J295" s="9"/>
    </row>
    <row r="296" spans="1:10" ht="18" customHeight="1" x14ac:dyDescent="0.25">
      <c r="A296" s="4"/>
      <c r="B296" s="11"/>
      <c r="C296" s="9"/>
      <c r="D296" s="9"/>
      <c r="E296" s="9"/>
      <c r="F296" s="33"/>
      <c r="G296" s="29"/>
      <c r="H296" s="36"/>
      <c r="I296" s="35" t="str">
        <f t="shared" si="4"/>
        <v/>
      </c>
      <c r="J296" s="9"/>
    </row>
    <row r="297" spans="1:10" ht="18" customHeight="1" x14ac:dyDescent="0.25">
      <c r="A297" s="4"/>
      <c r="B297" s="11"/>
      <c r="C297" s="9"/>
      <c r="D297" s="9"/>
      <c r="E297" s="9"/>
      <c r="F297" s="33"/>
      <c r="G297" s="29"/>
      <c r="H297" s="36"/>
      <c r="I297" s="35" t="str">
        <f t="shared" si="4"/>
        <v/>
      </c>
      <c r="J297" s="9"/>
    </row>
    <row r="298" spans="1:10" ht="18" customHeight="1" x14ac:dyDescent="0.25">
      <c r="A298" s="4"/>
      <c r="B298" s="11"/>
      <c r="C298" s="9"/>
      <c r="D298" s="9"/>
      <c r="E298" s="9"/>
      <c r="F298" s="33"/>
      <c r="G298" s="29"/>
      <c r="H298" s="36"/>
      <c r="I298" s="35" t="str">
        <f t="shared" si="4"/>
        <v/>
      </c>
      <c r="J298" s="9"/>
    </row>
    <row r="299" spans="1:10" ht="18" customHeight="1" x14ac:dyDescent="0.25">
      <c r="A299" s="4"/>
      <c r="B299" s="11"/>
      <c r="C299" s="9"/>
      <c r="D299" s="9"/>
      <c r="E299" s="9"/>
      <c r="F299" s="33"/>
      <c r="G299" s="29"/>
      <c r="H299" s="36"/>
      <c r="I299" s="35" t="str">
        <f t="shared" si="4"/>
        <v/>
      </c>
      <c r="J299" s="9"/>
    </row>
    <row r="300" spans="1:10" ht="18" customHeight="1" x14ac:dyDescent="0.25">
      <c r="A300" s="4"/>
      <c r="B300" s="11"/>
      <c r="C300" s="9"/>
      <c r="D300" s="9"/>
      <c r="E300" s="9"/>
      <c r="F300" s="33"/>
      <c r="G300" s="29"/>
      <c r="H300" s="36"/>
      <c r="I300" s="35" t="str">
        <f t="shared" si="4"/>
        <v/>
      </c>
      <c r="J300" s="9"/>
    </row>
    <row r="301" spans="1:10" ht="18" customHeight="1" x14ac:dyDescent="0.25">
      <c r="A301" s="4"/>
      <c r="B301" s="11"/>
      <c r="C301" s="9"/>
      <c r="D301" s="9"/>
      <c r="E301" s="9"/>
      <c r="F301" s="33"/>
      <c r="G301" s="29"/>
      <c r="H301" s="36"/>
      <c r="I301" s="35" t="str">
        <f t="shared" si="4"/>
        <v/>
      </c>
      <c r="J301" s="9"/>
    </row>
    <row r="302" spans="1:10" ht="18" customHeight="1" x14ac:dyDescent="0.25">
      <c r="A302" s="4"/>
      <c r="B302" s="11"/>
      <c r="C302" s="9"/>
      <c r="D302" s="9"/>
      <c r="E302" s="9"/>
      <c r="F302" s="33"/>
      <c r="G302" s="29"/>
      <c r="H302" s="36"/>
      <c r="I302" s="35" t="str">
        <f t="shared" si="4"/>
        <v/>
      </c>
      <c r="J302" s="9"/>
    </row>
    <row r="303" spans="1:10" ht="18" customHeight="1" x14ac:dyDescent="0.25">
      <c r="A303" s="4"/>
      <c r="B303" s="11"/>
      <c r="C303" s="9"/>
      <c r="D303" s="9"/>
      <c r="E303" s="9"/>
      <c r="F303" s="33"/>
      <c r="G303" s="29"/>
      <c r="H303" s="36"/>
      <c r="I303" s="35" t="str">
        <f t="shared" si="4"/>
        <v/>
      </c>
      <c r="J303" s="9"/>
    </row>
    <row r="304" spans="1:10" ht="18" customHeight="1" x14ac:dyDescent="0.25">
      <c r="A304" s="4"/>
      <c r="B304" s="11"/>
      <c r="C304" s="9"/>
      <c r="D304" s="9"/>
      <c r="E304" s="9"/>
      <c r="F304" s="33"/>
      <c r="G304" s="29"/>
      <c r="H304" s="36"/>
      <c r="I304" s="35" t="str">
        <f t="shared" si="4"/>
        <v/>
      </c>
      <c r="J304" s="9"/>
    </row>
    <row r="305" spans="1:10" ht="18" customHeight="1" x14ac:dyDescent="0.25">
      <c r="A305" s="4"/>
      <c r="B305" s="11"/>
      <c r="C305" s="9"/>
      <c r="D305" s="9"/>
      <c r="E305" s="9"/>
      <c r="F305" s="33"/>
      <c r="G305" s="29"/>
      <c r="H305" s="36"/>
      <c r="I305" s="35" t="str">
        <f t="shared" si="4"/>
        <v/>
      </c>
      <c r="J305" s="9"/>
    </row>
    <row r="306" spans="1:10" ht="18" customHeight="1" x14ac:dyDescent="0.25">
      <c r="A306" s="4"/>
      <c r="B306" s="11"/>
      <c r="C306" s="9"/>
      <c r="D306" s="9"/>
      <c r="E306" s="9"/>
      <c r="F306" s="33"/>
      <c r="G306" s="29"/>
      <c r="H306" s="36"/>
      <c r="I306" s="35" t="str">
        <f t="shared" si="4"/>
        <v/>
      </c>
      <c r="J306" s="9"/>
    </row>
    <row r="307" spans="1:10" ht="18" customHeight="1" x14ac:dyDescent="0.25">
      <c r="A307" s="4"/>
      <c r="B307" s="11"/>
      <c r="C307" s="9"/>
      <c r="D307" s="9"/>
      <c r="E307" s="9"/>
      <c r="F307" s="33"/>
      <c r="G307" s="29"/>
      <c r="H307" s="36"/>
      <c r="I307" s="35" t="str">
        <f t="shared" si="4"/>
        <v/>
      </c>
      <c r="J307" s="9"/>
    </row>
    <row r="308" spans="1:10" ht="18" customHeight="1" x14ac:dyDescent="0.25">
      <c r="A308" s="4"/>
      <c r="B308" s="11"/>
      <c r="C308" s="9"/>
      <c r="D308" s="9"/>
      <c r="E308" s="9"/>
      <c r="F308" s="33"/>
      <c r="G308" s="29"/>
      <c r="H308" s="36"/>
      <c r="I308" s="35" t="str">
        <f t="shared" si="4"/>
        <v/>
      </c>
      <c r="J308" s="9"/>
    </row>
    <row r="309" spans="1:10" ht="18" customHeight="1" x14ac:dyDescent="0.25">
      <c r="A309" s="4"/>
      <c r="B309" s="11"/>
      <c r="C309" s="9"/>
      <c r="D309" s="9"/>
      <c r="E309" s="9"/>
      <c r="F309" s="33"/>
      <c r="G309" s="29"/>
      <c r="H309" s="36"/>
      <c r="I309" s="35" t="str">
        <f t="shared" si="4"/>
        <v/>
      </c>
      <c r="J309" s="9"/>
    </row>
    <row r="310" spans="1:10" ht="18" customHeight="1" x14ac:dyDescent="0.25">
      <c r="A310" s="4"/>
      <c r="B310" s="11"/>
      <c r="C310" s="9"/>
      <c r="D310" s="9"/>
      <c r="E310" s="9"/>
      <c r="F310" s="33"/>
      <c r="G310" s="29"/>
      <c r="H310" s="36"/>
      <c r="I310" s="35" t="str">
        <f t="shared" si="4"/>
        <v/>
      </c>
      <c r="J310" s="9"/>
    </row>
    <row r="311" spans="1:10" ht="18" customHeight="1" x14ac:dyDescent="0.25">
      <c r="A311" s="4"/>
      <c r="B311" s="11"/>
      <c r="C311" s="9"/>
      <c r="D311" s="9"/>
      <c r="E311" s="9"/>
      <c r="F311" s="33"/>
      <c r="G311" s="29"/>
      <c r="H311" s="36"/>
      <c r="I311" s="35" t="str">
        <f t="shared" si="4"/>
        <v/>
      </c>
      <c r="J311" s="9"/>
    </row>
    <row r="312" spans="1:10" ht="18" customHeight="1" x14ac:dyDescent="0.25">
      <c r="A312" s="4"/>
      <c r="B312" s="11"/>
      <c r="C312" s="9"/>
      <c r="D312" s="9"/>
      <c r="E312" s="9"/>
      <c r="F312" s="33"/>
      <c r="G312" s="29"/>
      <c r="H312" s="36"/>
      <c r="I312" s="35" t="str">
        <f t="shared" si="4"/>
        <v/>
      </c>
      <c r="J312" s="9"/>
    </row>
    <row r="313" spans="1:10" ht="18" customHeight="1" x14ac:dyDescent="0.25">
      <c r="A313" s="4"/>
      <c r="B313" s="11"/>
      <c r="C313" s="9"/>
      <c r="D313" s="9"/>
      <c r="E313" s="9"/>
      <c r="F313" s="33"/>
      <c r="G313" s="29"/>
      <c r="H313" s="36"/>
      <c r="I313" s="35" t="str">
        <f t="shared" si="4"/>
        <v/>
      </c>
      <c r="J313" s="9"/>
    </row>
    <row r="314" spans="1:10" ht="18" customHeight="1" x14ac:dyDescent="0.25">
      <c r="A314" s="4"/>
      <c r="B314" s="11"/>
      <c r="C314" s="9"/>
      <c r="D314" s="9"/>
      <c r="E314" s="9"/>
      <c r="F314" s="33"/>
      <c r="G314" s="29"/>
      <c r="H314" s="36"/>
      <c r="I314" s="35" t="str">
        <f t="shared" si="4"/>
        <v/>
      </c>
      <c r="J314" s="9"/>
    </row>
    <row r="315" spans="1:10" ht="18" customHeight="1" x14ac:dyDescent="0.25">
      <c r="A315" s="4"/>
      <c r="B315" s="11"/>
      <c r="C315" s="9"/>
      <c r="D315" s="9"/>
      <c r="E315" s="9"/>
      <c r="F315" s="33"/>
      <c r="G315" s="29"/>
      <c r="H315" s="36"/>
      <c r="I315" s="35" t="str">
        <f t="shared" si="4"/>
        <v/>
      </c>
      <c r="J315" s="9"/>
    </row>
    <row r="316" spans="1:10" ht="18" customHeight="1" x14ac:dyDescent="0.25">
      <c r="A316" s="4"/>
      <c r="B316" s="11"/>
      <c r="C316" s="9"/>
      <c r="D316" s="9"/>
      <c r="E316" s="9"/>
      <c r="F316" s="33"/>
      <c r="G316" s="29"/>
      <c r="H316" s="36"/>
      <c r="I316" s="35" t="str">
        <f t="shared" si="4"/>
        <v/>
      </c>
      <c r="J316" s="9"/>
    </row>
    <row r="317" spans="1:10" ht="18" customHeight="1" x14ac:dyDescent="0.25">
      <c r="A317" s="4"/>
      <c r="B317" s="11"/>
      <c r="C317" s="9"/>
      <c r="D317" s="9"/>
      <c r="E317" s="9"/>
      <c r="F317" s="33"/>
      <c r="G317" s="29"/>
      <c r="H317" s="36"/>
      <c r="I317" s="35" t="str">
        <f t="shared" si="4"/>
        <v/>
      </c>
      <c r="J317" s="9"/>
    </row>
    <row r="318" spans="1:10" ht="18" customHeight="1" x14ac:dyDescent="0.25">
      <c r="A318" s="4"/>
      <c r="B318" s="11"/>
      <c r="C318" s="9"/>
      <c r="D318" s="9"/>
      <c r="E318" s="9"/>
      <c r="F318" s="33"/>
      <c r="G318" s="29"/>
      <c r="H318" s="36"/>
      <c r="I318" s="35" t="str">
        <f t="shared" si="4"/>
        <v/>
      </c>
      <c r="J318" s="9"/>
    </row>
    <row r="319" spans="1:10" ht="18" customHeight="1" x14ac:dyDescent="0.25">
      <c r="A319" s="4"/>
      <c r="B319" s="11"/>
      <c r="C319" s="9"/>
      <c r="D319" s="9"/>
      <c r="E319" s="9"/>
      <c r="F319" s="33"/>
      <c r="G319" s="29"/>
      <c r="H319" s="36"/>
      <c r="I319" s="35" t="str">
        <f t="shared" si="4"/>
        <v/>
      </c>
      <c r="J319" s="9"/>
    </row>
    <row r="320" spans="1:10" ht="18" customHeight="1" x14ac:dyDescent="0.25">
      <c r="A320" s="4"/>
      <c r="B320" s="11"/>
      <c r="C320" s="9"/>
      <c r="D320" s="9"/>
      <c r="E320" s="9"/>
      <c r="F320" s="33"/>
      <c r="G320" s="29"/>
      <c r="H320" s="36"/>
      <c r="I320" s="35" t="str">
        <f t="shared" si="4"/>
        <v/>
      </c>
      <c r="J320" s="9"/>
    </row>
    <row r="321" spans="1:10" ht="18" customHeight="1" x14ac:dyDescent="0.25">
      <c r="A321" s="4"/>
      <c r="B321" s="11"/>
      <c r="C321" s="9"/>
      <c r="D321" s="9"/>
      <c r="E321" s="9"/>
      <c r="F321" s="33"/>
      <c r="G321" s="29"/>
      <c r="H321" s="36"/>
      <c r="I321" s="35" t="str">
        <f t="shared" si="4"/>
        <v/>
      </c>
      <c r="J321" s="9"/>
    </row>
    <row r="322" spans="1:10" ht="18" customHeight="1" x14ac:dyDescent="0.25">
      <c r="A322" s="4"/>
      <c r="B322" s="11"/>
      <c r="C322" s="9"/>
      <c r="D322" s="9"/>
      <c r="E322" s="9"/>
      <c r="F322" s="33"/>
      <c r="G322" s="29"/>
      <c r="H322" s="36"/>
      <c r="I322" s="35" t="str">
        <f t="shared" si="4"/>
        <v/>
      </c>
      <c r="J322" s="9"/>
    </row>
    <row r="323" spans="1:10" ht="18" customHeight="1" x14ac:dyDescent="0.25">
      <c r="A323" s="4"/>
      <c r="B323" s="11"/>
      <c r="C323" s="9"/>
      <c r="D323" s="9"/>
      <c r="E323" s="9"/>
      <c r="F323" s="33"/>
      <c r="G323" s="29"/>
      <c r="H323" s="36"/>
      <c r="I323" s="35" t="str">
        <f t="shared" ref="I323:I386" si="5">IF(OR($G323="", $H323=""),"", $G323*$H323)</f>
        <v/>
      </c>
      <c r="J323" s="9"/>
    </row>
    <row r="324" spans="1:10" ht="18" customHeight="1" x14ac:dyDescent="0.25">
      <c r="A324" s="4"/>
      <c r="B324" s="11"/>
      <c r="C324" s="9"/>
      <c r="D324" s="9"/>
      <c r="E324" s="9"/>
      <c r="F324" s="33"/>
      <c r="G324" s="29"/>
      <c r="H324" s="36"/>
      <c r="I324" s="35" t="str">
        <f t="shared" si="5"/>
        <v/>
      </c>
      <c r="J324" s="9"/>
    </row>
    <row r="325" spans="1:10" ht="18" customHeight="1" x14ac:dyDescent="0.25">
      <c r="A325" s="4"/>
      <c r="B325" s="11"/>
      <c r="C325" s="9"/>
      <c r="D325" s="9"/>
      <c r="E325" s="9"/>
      <c r="F325" s="33"/>
      <c r="G325" s="29"/>
      <c r="H325" s="36"/>
      <c r="I325" s="35" t="str">
        <f t="shared" si="5"/>
        <v/>
      </c>
      <c r="J325" s="9"/>
    </row>
    <row r="326" spans="1:10" ht="18" customHeight="1" x14ac:dyDescent="0.25">
      <c r="A326" s="4"/>
      <c r="B326" s="11"/>
      <c r="C326" s="9"/>
      <c r="D326" s="9"/>
      <c r="E326" s="9"/>
      <c r="F326" s="33"/>
      <c r="G326" s="29"/>
      <c r="H326" s="36"/>
      <c r="I326" s="35" t="str">
        <f t="shared" si="5"/>
        <v/>
      </c>
      <c r="J326" s="9"/>
    </row>
    <row r="327" spans="1:10" ht="18" customHeight="1" x14ac:dyDescent="0.25">
      <c r="A327" s="4"/>
      <c r="B327" s="11"/>
      <c r="C327" s="9"/>
      <c r="D327" s="9"/>
      <c r="E327" s="9"/>
      <c r="F327" s="33"/>
      <c r="G327" s="29"/>
      <c r="H327" s="36"/>
      <c r="I327" s="35" t="str">
        <f t="shared" si="5"/>
        <v/>
      </c>
      <c r="J327" s="9"/>
    </row>
    <row r="328" spans="1:10" ht="18" customHeight="1" x14ac:dyDescent="0.25">
      <c r="A328" s="4"/>
      <c r="B328" s="11"/>
      <c r="C328" s="9"/>
      <c r="D328" s="9"/>
      <c r="E328" s="9"/>
      <c r="F328" s="33"/>
      <c r="G328" s="29"/>
      <c r="H328" s="36"/>
      <c r="I328" s="35" t="str">
        <f t="shared" si="5"/>
        <v/>
      </c>
      <c r="J328" s="9"/>
    </row>
    <row r="329" spans="1:10" ht="18" customHeight="1" x14ac:dyDescent="0.25">
      <c r="A329" s="4"/>
      <c r="B329" s="11"/>
      <c r="C329" s="9"/>
      <c r="D329" s="9"/>
      <c r="E329" s="9"/>
      <c r="F329" s="33"/>
      <c r="G329" s="29"/>
      <c r="H329" s="36"/>
      <c r="I329" s="35" t="str">
        <f t="shared" si="5"/>
        <v/>
      </c>
      <c r="J329" s="9"/>
    </row>
    <row r="330" spans="1:10" ht="18" customHeight="1" x14ac:dyDescent="0.25">
      <c r="A330" s="4"/>
      <c r="B330" s="11"/>
      <c r="C330" s="9"/>
      <c r="D330" s="9"/>
      <c r="E330" s="9"/>
      <c r="F330" s="33"/>
      <c r="G330" s="29"/>
      <c r="H330" s="36"/>
      <c r="I330" s="35" t="str">
        <f t="shared" si="5"/>
        <v/>
      </c>
      <c r="J330" s="9"/>
    </row>
    <row r="331" spans="1:10" ht="18" customHeight="1" x14ac:dyDescent="0.25">
      <c r="A331" s="4"/>
      <c r="B331" s="11"/>
      <c r="C331" s="9"/>
      <c r="D331" s="9"/>
      <c r="E331" s="9"/>
      <c r="F331" s="33"/>
      <c r="G331" s="29"/>
      <c r="H331" s="36"/>
      <c r="I331" s="35" t="str">
        <f t="shared" si="5"/>
        <v/>
      </c>
      <c r="J331" s="9"/>
    </row>
    <row r="332" spans="1:10" ht="18" customHeight="1" x14ac:dyDescent="0.25">
      <c r="A332" s="4"/>
      <c r="B332" s="11"/>
      <c r="C332" s="9"/>
      <c r="D332" s="9"/>
      <c r="E332" s="9"/>
      <c r="F332" s="33"/>
      <c r="G332" s="29"/>
      <c r="H332" s="36"/>
      <c r="I332" s="35" t="str">
        <f t="shared" si="5"/>
        <v/>
      </c>
      <c r="J332" s="9"/>
    </row>
    <row r="333" spans="1:10" ht="18" customHeight="1" x14ac:dyDescent="0.25">
      <c r="A333" s="4"/>
      <c r="B333" s="11"/>
      <c r="C333" s="9"/>
      <c r="D333" s="9"/>
      <c r="E333" s="9"/>
      <c r="F333" s="33"/>
      <c r="G333" s="29"/>
      <c r="H333" s="36"/>
      <c r="I333" s="35" t="str">
        <f t="shared" si="5"/>
        <v/>
      </c>
      <c r="J333" s="9"/>
    </row>
    <row r="334" spans="1:10" ht="18" customHeight="1" x14ac:dyDescent="0.25">
      <c r="A334" s="4"/>
      <c r="B334" s="11"/>
      <c r="C334" s="9"/>
      <c r="D334" s="9"/>
      <c r="E334" s="9"/>
      <c r="F334" s="33"/>
      <c r="G334" s="29"/>
      <c r="H334" s="36"/>
      <c r="I334" s="35" t="str">
        <f t="shared" si="5"/>
        <v/>
      </c>
      <c r="J334" s="9"/>
    </row>
    <row r="335" spans="1:10" ht="18" customHeight="1" x14ac:dyDescent="0.25">
      <c r="A335" s="4"/>
      <c r="B335" s="11"/>
      <c r="C335" s="9"/>
      <c r="D335" s="9"/>
      <c r="E335" s="9"/>
      <c r="F335" s="33"/>
      <c r="G335" s="29"/>
      <c r="H335" s="36"/>
      <c r="I335" s="35" t="str">
        <f t="shared" si="5"/>
        <v/>
      </c>
      <c r="J335" s="9"/>
    </row>
    <row r="336" spans="1:10" ht="18" customHeight="1" x14ac:dyDescent="0.25">
      <c r="A336" s="4"/>
      <c r="B336" s="11"/>
      <c r="C336" s="9"/>
      <c r="D336" s="9"/>
      <c r="E336" s="9"/>
      <c r="F336" s="33"/>
      <c r="G336" s="29"/>
      <c r="H336" s="36"/>
      <c r="I336" s="35" t="str">
        <f t="shared" si="5"/>
        <v/>
      </c>
      <c r="J336" s="9"/>
    </row>
    <row r="337" spans="1:10" ht="18" customHeight="1" x14ac:dyDescent="0.25">
      <c r="A337" s="4"/>
      <c r="B337" s="11"/>
      <c r="C337" s="9"/>
      <c r="D337" s="9"/>
      <c r="E337" s="9"/>
      <c r="F337" s="33"/>
      <c r="G337" s="29"/>
      <c r="H337" s="36"/>
      <c r="I337" s="35" t="str">
        <f t="shared" si="5"/>
        <v/>
      </c>
      <c r="J337" s="9"/>
    </row>
    <row r="338" spans="1:10" ht="18" customHeight="1" x14ac:dyDescent="0.25">
      <c r="A338" s="4"/>
      <c r="B338" s="11"/>
      <c r="C338" s="9"/>
      <c r="D338" s="9"/>
      <c r="E338" s="9"/>
      <c r="F338" s="33"/>
      <c r="G338" s="29"/>
      <c r="H338" s="36"/>
      <c r="I338" s="35" t="str">
        <f t="shared" si="5"/>
        <v/>
      </c>
      <c r="J338" s="9"/>
    </row>
    <row r="339" spans="1:10" ht="18" customHeight="1" x14ac:dyDescent="0.25">
      <c r="A339" s="4"/>
      <c r="B339" s="11"/>
      <c r="C339" s="9"/>
      <c r="D339" s="9"/>
      <c r="E339" s="9"/>
      <c r="F339" s="33"/>
      <c r="G339" s="29"/>
      <c r="H339" s="36"/>
      <c r="I339" s="35" t="str">
        <f t="shared" si="5"/>
        <v/>
      </c>
      <c r="J339" s="9"/>
    </row>
    <row r="340" spans="1:10" ht="18" customHeight="1" x14ac:dyDescent="0.25">
      <c r="A340" s="4"/>
      <c r="B340" s="11"/>
      <c r="C340" s="9"/>
      <c r="D340" s="9"/>
      <c r="E340" s="9"/>
      <c r="F340" s="33"/>
      <c r="G340" s="29"/>
      <c r="H340" s="36"/>
      <c r="I340" s="35" t="str">
        <f t="shared" si="5"/>
        <v/>
      </c>
      <c r="J340" s="9"/>
    </row>
    <row r="341" spans="1:10" ht="18" customHeight="1" x14ac:dyDescent="0.25">
      <c r="A341" s="4"/>
      <c r="B341" s="11"/>
      <c r="C341" s="9"/>
      <c r="D341" s="9"/>
      <c r="E341" s="9"/>
      <c r="F341" s="33"/>
      <c r="G341" s="29"/>
      <c r="H341" s="36"/>
      <c r="I341" s="35" t="str">
        <f t="shared" si="5"/>
        <v/>
      </c>
      <c r="J341" s="9"/>
    </row>
    <row r="342" spans="1:10" ht="18" customHeight="1" x14ac:dyDescent="0.25">
      <c r="A342" s="4"/>
      <c r="B342" s="11"/>
      <c r="C342" s="9"/>
      <c r="D342" s="9"/>
      <c r="E342" s="9"/>
      <c r="F342" s="33"/>
      <c r="G342" s="29"/>
      <c r="H342" s="36"/>
      <c r="I342" s="35" t="str">
        <f t="shared" si="5"/>
        <v/>
      </c>
      <c r="J342" s="9"/>
    </row>
    <row r="343" spans="1:10" ht="18" customHeight="1" x14ac:dyDescent="0.25">
      <c r="A343" s="4"/>
      <c r="B343" s="11"/>
      <c r="C343" s="9"/>
      <c r="D343" s="9"/>
      <c r="E343" s="9"/>
      <c r="F343" s="33"/>
      <c r="G343" s="29"/>
      <c r="H343" s="36"/>
      <c r="I343" s="35" t="str">
        <f t="shared" si="5"/>
        <v/>
      </c>
      <c r="J343" s="9"/>
    </row>
    <row r="344" spans="1:10" ht="18" customHeight="1" x14ac:dyDescent="0.25">
      <c r="A344" s="4"/>
      <c r="B344" s="11"/>
      <c r="C344" s="9"/>
      <c r="D344" s="9"/>
      <c r="E344" s="9"/>
      <c r="F344" s="33"/>
      <c r="G344" s="29"/>
      <c r="H344" s="36"/>
      <c r="I344" s="35" t="str">
        <f t="shared" si="5"/>
        <v/>
      </c>
      <c r="J344" s="9"/>
    </row>
    <row r="345" spans="1:10" ht="18" customHeight="1" x14ac:dyDescent="0.25">
      <c r="A345" s="4"/>
      <c r="B345" s="11"/>
      <c r="C345" s="9"/>
      <c r="D345" s="9"/>
      <c r="E345" s="9"/>
      <c r="F345" s="33"/>
      <c r="G345" s="29"/>
      <c r="H345" s="36"/>
      <c r="I345" s="35" t="str">
        <f t="shared" si="5"/>
        <v/>
      </c>
      <c r="J345" s="9"/>
    </row>
    <row r="346" spans="1:10" ht="18" customHeight="1" x14ac:dyDescent="0.25">
      <c r="A346" s="4"/>
      <c r="B346" s="11"/>
      <c r="C346" s="9"/>
      <c r="D346" s="9"/>
      <c r="E346" s="9"/>
      <c r="F346" s="33"/>
      <c r="G346" s="29"/>
      <c r="H346" s="36"/>
      <c r="I346" s="35" t="str">
        <f t="shared" si="5"/>
        <v/>
      </c>
      <c r="J346" s="9"/>
    </row>
    <row r="347" spans="1:10" ht="18" customHeight="1" x14ac:dyDescent="0.25">
      <c r="A347" s="4"/>
      <c r="B347" s="11"/>
      <c r="C347" s="9"/>
      <c r="D347" s="9"/>
      <c r="E347" s="9"/>
      <c r="F347" s="33"/>
      <c r="G347" s="29"/>
      <c r="H347" s="36"/>
      <c r="I347" s="35" t="str">
        <f t="shared" si="5"/>
        <v/>
      </c>
      <c r="J347" s="9"/>
    </row>
    <row r="348" spans="1:10" ht="18" customHeight="1" x14ac:dyDescent="0.25">
      <c r="A348" s="4"/>
      <c r="B348" s="11"/>
      <c r="C348" s="9"/>
      <c r="D348" s="9"/>
      <c r="E348" s="9"/>
      <c r="F348" s="33"/>
      <c r="G348" s="29"/>
      <c r="H348" s="36"/>
      <c r="I348" s="35" t="str">
        <f t="shared" si="5"/>
        <v/>
      </c>
      <c r="J348" s="9"/>
    </row>
    <row r="349" spans="1:10" ht="18" customHeight="1" x14ac:dyDescent="0.25">
      <c r="A349" s="4"/>
      <c r="B349" s="11"/>
      <c r="C349" s="9"/>
      <c r="D349" s="9"/>
      <c r="E349" s="9"/>
      <c r="F349" s="33"/>
      <c r="G349" s="29"/>
      <c r="H349" s="36"/>
      <c r="I349" s="35" t="str">
        <f t="shared" si="5"/>
        <v/>
      </c>
      <c r="J349" s="9"/>
    </row>
    <row r="350" spans="1:10" ht="18" customHeight="1" x14ac:dyDescent="0.25">
      <c r="A350" s="4"/>
      <c r="B350" s="11"/>
      <c r="C350" s="9"/>
      <c r="D350" s="9"/>
      <c r="E350" s="9"/>
      <c r="F350" s="33"/>
      <c r="G350" s="29"/>
      <c r="H350" s="36"/>
      <c r="I350" s="35" t="str">
        <f t="shared" si="5"/>
        <v/>
      </c>
      <c r="J350" s="9"/>
    </row>
    <row r="351" spans="1:10" ht="18" customHeight="1" x14ac:dyDescent="0.25">
      <c r="A351" s="4"/>
      <c r="B351" s="11"/>
      <c r="C351" s="9"/>
      <c r="D351" s="9"/>
      <c r="E351" s="9"/>
      <c r="F351" s="33"/>
      <c r="G351" s="29"/>
      <c r="H351" s="36"/>
      <c r="I351" s="35" t="str">
        <f t="shared" si="5"/>
        <v/>
      </c>
      <c r="J351" s="9"/>
    </row>
    <row r="352" spans="1:10" ht="18" customHeight="1" x14ac:dyDescent="0.25">
      <c r="A352" s="4"/>
      <c r="B352" s="11"/>
      <c r="C352" s="9"/>
      <c r="D352" s="9"/>
      <c r="E352" s="9"/>
      <c r="F352" s="33"/>
      <c r="G352" s="29"/>
      <c r="H352" s="36"/>
      <c r="I352" s="35" t="str">
        <f t="shared" si="5"/>
        <v/>
      </c>
      <c r="J352" s="9"/>
    </row>
    <row r="353" spans="1:10" ht="18" customHeight="1" x14ac:dyDescent="0.25">
      <c r="A353" s="4"/>
      <c r="B353" s="11"/>
      <c r="C353" s="9"/>
      <c r="D353" s="9"/>
      <c r="E353" s="9"/>
      <c r="F353" s="33"/>
      <c r="G353" s="29"/>
      <c r="H353" s="36"/>
      <c r="I353" s="35" t="str">
        <f t="shared" si="5"/>
        <v/>
      </c>
      <c r="J353" s="9"/>
    </row>
    <row r="354" spans="1:10" ht="18" customHeight="1" x14ac:dyDescent="0.25">
      <c r="A354" s="4"/>
      <c r="B354" s="11"/>
      <c r="C354" s="9"/>
      <c r="D354" s="9"/>
      <c r="E354" s="9"/>
      <c r="F354" s="33"/>
      <c r="G354" s="29"/>
      <c r="H354" s="36"/>
      <c r="I354" s="35" t="str">
        <f t="shared" si="5"/>
        <v/>
      </c>
      <c r="J354" s="9"/>
    </row>
    <row r="355" spans="1:10" ht="18" customHeight="1" x14ac:dyDescent="0.25">
      <c r="A355" s="4"/>
      <c r="B355" s="11"/>
      <c r="C355" s="9"/>
      <c r="D355" s="9"/>
      <c r="E355" s="9"/>
      <c r="F355" s="33"/>
      <c r="G355" s="29"/>
      <c r="H355" s="36"/>
      <c r="I355" s="35" t="str">
        <f t="shared" si="5"/>
        <v/>
      </c>
      <c r="J355" s="9"/>
    </row>
    <row r="356" spans="1:10" ht="18" customHeight="1" x14ac:dyDescent="0.25">
      <c r="A356" s="4"/>
      <c r="B356" s="11"/>
      <c r="C356" s="9"/>
      <c r="D356" s="9"/>
      <c r="E356" s="9"/>
      <c r="F356" s="33"/>
      <c r="G356" s="29"/>
      <c r="H356" s="36"/>
      <c r="I356" s="35" t="str">
        <f t="shared" si="5"/>
        <v/>
      </c>
      <c r="J356" s="9"/>
    </row>
    <row r="357" spans="1:10" ht="18" customHeight="1" x14ac:dyDescent="0.25">
      <c r="A357" s="4"/>
      <c r="B357" s="11"/>
      <c r="C357" s="9"/>
      <c r="D357" s="9"/>
      <c r="E357" s="9"/>
      <c r="F357" s="33"/>
      <c r="G357" s="29"/>
      <c r="H357" s="36"/>
      <c r="I357" s="35" t="str">
        <f t="shared" si="5"/>
        <v/>
      </c>
      <c r="J357" s="9"/>
    </row>
    <row r="358" spans="1:10" ht="18" customHeight="1" x14ac:dyDescent="0.25">
      <c r="A358" s="4"/>
      <c r="B358" s="11"/>
      <c r="C358" s="9"/>
      <c r="D358" s="9"/>
      <c r="E358" s="9"/>
      <c r="F358" s="33"/>
      <c r="G358" s="29"/>
      <c r="H358" s="36"/>
      <c r="I358" s="35" t="str">
        <f t="shared" si="5"/>
        <v/>
      </c>
      <c r="J358" s="9"/>
    </row>
    <row r="359" spans="1:10" ht="18" customHeight="1" x14ac:dyDescent="0.25">
      <c r="A359" s="4"/>
      <c r="B359" s="11"/>
      <c r="C359" s="9"/>
      <c r="D359" s="9"/>
      <c r="E359" s="9"/>
      <c r="F359" s="33"/>
      <c r="G359" s="29"/>
      <c r="H359" s="36"/>
      <c r="I359" s="35" t="str">
        <f t="shared" si="5"/>
        <v/>
      </c>
      <c r="J359" s="9"/>
    </row>
    <row r="360" spans="1:10" ht="18" customHeight="1" x14ac:dyDescent="0.25">
      <c r="A360" s="4"/>
      <c r="B360" s="11"/>
      <c r="C360" s="9"/>
      <c r="D360" s="9"/>
      <c r="E360" s="9"/>
      <c r="F360" s="33"/>
      <c r="G360" s="29"/>
      <c r="H360" s="36"/>
      <c r="I360" s="35" t="str">
        <f t="shared" si="5"/>
        <v/>
      </c>
      <c r="J360" s="9"/>
    </row>
    <row r="361" spans="1:10" ht="18" customHeight="1" x14ac:dyDescent="0.25">
      <c r="A361" s="4"/>
      <c r="B361" s="11"/>
      <c r="C361" s="9"/>
      <c r="D361" s="9"/>
      <c r="E361" s="9"/>
      <c r="F361" s="33"/>
      <c r="G361" s="29"/>
      <c r="H361" s="36"/>
      <c r="I361" s="35" t="str">
        <f t="shared" si="5"/>
        <v/>
      </c>
      <c r="J361" s="9"/>
    </row>
    <row r="362" spans="1:10" ht="18" customHeight="1" x14ac:dyDescent="0.25">
      <c r="A362" s="4"/>
      <c r="B362" s="11"/>
      <c r="C362" s="9"/>
      <c r="D362" s="9"/>
      <c r="E362" s="9"/>
      <c r="F362" s="33"/>
      <c r="G362" s="29"/>
      <c r="H362" s="36"/>
      <c r="I362" s="35" t="str">
        <f t="shared" si="5"/>
        <v/>
      </c>
      <c r="J362" s="9"/>
    </row>
    <row r="363" spans="1:10" ht="18" customHeight="1" x14ac:dyDescent="0.25">
      <c r="A363" s="4"/>
      <c r="B363" s="11"/>
      <c r="C363" s="9"/>
      <c r="D363" s="9"/>
      <c r="E363" s="9"/>
      <c r="F363" s="33"/>
      <c r="G363" s="29"/>
      <c r="H363" s="36"/>
      <c r="I363" s="35" t="str">
        <f t="shared" si="5"/>
        <v/>
      </c>
      <c r="J363" s="9"/>
    </row>
    <row r="364" spans="1:10" ht="18" customHeight="1" x14ac:dyDescent="0.25">
      <c r="A364" s="4"/>
      <c r="B364" s="11"/>
      <c r="C364" s="9"/>
      <c r="D364" s="9"/>
      <c r="E364" s="9"/>
      <c r="F364" s="33"/>
      <c r="G364" s="29"/>
      <c r="H364" s="36"/>
      <c r="I364" s="35" t="str">
        <f t="shared" si="5"/>
        <v/>
      </c>
      <c r="J364" s="9"/>
    </row>
    <row r="365" spans="1:10" ht="18" customHeight="1" x14ac:dyDescent="0.25">
      <c r="A365" s="4"/>
      <c r="B365" s="11"/>
      <c r="C365" s="9"/>
      <c r="D365" s="9"/>
      <c r="E365" s="9"/>
      <c r="F365" s="33"/>
      <c r="G365" s="29"/>
      <c r="H365" s="36"/>
      <c r="I365" s="35" t="str">
        <f t="shared" si="5"/>
        <v/>
      </c>
      <c r="J365" s="9"/>
    </row>
    <row r="366" spans="1:10" ht="18" customHeight="1" x14ac:dyDescent="0.25">
      <c r="A366" s="4"/>
      <c r="B366" s="11"/>
      <c r="C366" s="9"/>
      <c r="D366" s="9"/>
      <c r="E366" s="9"/>
      <c r="F366" s="33"/>
      <c r="G366" s="29"/>
      <c r="H366" s="36"/>
      <c r="I366" s="35" t="str">
        <f t="shared" si="5"/>
        <v/>
      </c>
      <c r="J366" s="9"/>
    </row>
    <row r="367" spans="1:10" ht="18" customHeight="1" x14ac:dyDescent="0.25">
      <c r="A367" s="4"/>
      <c r="B367" s="11"/>
      <c r="C367" s="9"/>
      <c r="D367" s="9"/>
      <c r="E367" s="9"/>
      <c r="F367" s="33"/>
      <c r="G367" s="29"/>
      <c r="H367" s="36"/>
      <c r="I367" s="35" t="str">
        <f t="shared" si="5"/>
        <v/>
      </c>
      <c r="J367" s="9"/>
    </row>
    <row r="368" spans="1:10" ht="18" customHeight="1" x14ac:dyDescent="0.25">
      <c r="A368" s="4"/>
      <c r="B368" s="11"/>
      <c r="C368" s="9"/>
      <c r="D368" s="9"/>
      <c r="E368" s="9"/>
      <c r="F368" s="33"/>
      <c r="G368" s="29"/>
      <c r="H368" s="36"/>
      <c r="I368" s="35" t="str">
        <f t="shared" si="5"/>
        <v/>
      </c>
      <c r="J368" s="9"/>
    </row>
    <row r="369" spans="1:10" ht="18" customHeight="1" x14ac:dyDescent="0.25">
      <c r="A369" s="4"/>
      <c r="B369" s="11"/>
      <c r="C369" s="9"/>
      <c r="D369" s="9"/>
      <c r="E369" s="9"/>
      <c r="F369" s="33"/>
      <c r="G369" s="29"/>
      <c r="H369" s="36"/>
      <c r="I369" s="35" t="str">
        <f t="shared" si="5"/>
        <v/>
      </c>
      <c r="J369" s="9"/>
    </row>
    <row r="370" spans="1:10" ht="18" customHeight="1" x14ac:dyDescent="0.25">
      <c r="A370" s="4"/>
      <c r="B370" s="11"/>
      <c r="C370" s="9"/>
      <c r="D370" s="9"/>
      <c r="E370" s="9"/>
      <c r="F370" s="33"/>
      <c r="G370" s="29"/>
      <c r="H370" s="36"/>
      <c r="I370" s="35" t="str">
        <f t="shared" si="5"/>
        <v/>
      </c>
      <c r="J370" s="9"/>
    </row>
    <row r="371" spans="1:10" ht="18" customHeight="1" x14ac:dyDescent="0.25">
      <c r="A371" s="4"/>
      <c r="B371" s="11"/>
      <c r="C371" s="9"/>
      <c r="D371" s="9"/>
      <c r="E371" s="9"/>
      <c r="F371" s="33"/>
      <c r="G371" s="29"/>
      <c r="H371" s="36"/>
      <c r="I371" s="35" t="str">
        <f t="shared" si="5"/>
        <v/>
      </c>
      <c r="J371" s="9"/>
    </row>
    <row r="372" spans="1:10" ht="18" customHeight="1" x14ac:dyDescent="0.25">
      <c r="A372" s="4"/>
      <c r="B372" s="11"/>
      <c r="C372" s="9"/>
      <c r="D372" s="9"/>
      <c r="E372" s="9"/>
      <c r="F372" s="33"/>
      <c r="G372" s="29"/>
      <c r="H372" s="36"/>
      <c r="I372" s="35" t="str">
        <f t="shared" si="5"/>
        <v/>
      </c>
      <c r="J372" s="9"/>
    </row>
    <row r="373" spans="1:10" ht="18" customHeight="1" x14ac:dyDescent="0.25">
      <c r="A373" s="4"/>
      <c r="B373" s="11"/>
      <c r="C373" s="9"/>
      <c r="D373" s="9"/>
      <c r="E373" s="9"/>
      <c r="F373" s="33"/>
      <c r="G373" s="29"/>
      <c r="H373" s="36"/>
      <c r="I373" s="35" t="str">
        <f t="shared" si="5"/>
        <v/>
      </c>
      <c r="J373" s="9"/>
    </row>
    <row r="374" spans="1:10" ht="18" customHeight="1" x14ac:dyDescent="0.25">
      <c r="A374" s="4"/>
      <c r="B374" s="11"/>
      <c r="C374" s="9"/>
      <c r="D374" s="9"/>
      <c r="E374" s="9"/>
      <c r="F374" s="33"/>
      <c r="G374" s="29"/>
      <c r="H374" s="36"/>
      <c r="I374" s="35" t="str">
        <f t="shared" si="5"/>
        <v/>
      </c>
      <c r="J374" s="9"/>
    </row>
    <row r="375" spans="1:10" ht="18" customHeight="1" x14ac:dyDescent="0.25">
      <c r="A375" s="4"/>
      <c r="B375" s="11"/>
      <c r="C375" s="9"/>
      <c r="D375" s="9"/>
      <c r="E375" s="9"/>
      <c r="F375" s="33"/>
      <c r="G375" s="29"/>
      <c r="H375" s="36"/>
      <c r="I375" s="35" t="str">
        <f t="shared" si="5"/>
        <v/>
      </c>
      <c r="J375" s="9"/>
    </row>
    <row r="376" spans="1:10" ht="18" customHeight="1" x14ac:dyDescent="0.25">
      <c r="A376" s="4"/>
      <c r="B376" s="11"/>
      <c r="C376" s="9"/>
      <c r="D376" s="9"/>
      <c r="E376" s="9"/>
      <c r="F376" s="33"/>
      <c r="G376" s="29"/>
      <c r="H376" s="36"/>
      <c r="I376" s="35" t="str">
        <f t="shared" si="5"/>
        <v/>
      </c>
      <c r="J376" s="9"/>
    </row>
    <row r="377" spans="1:10" ht="18" customHeight="1" x14ac:dyDescent="0.25">
      <c r="A377" s="4"/>
      <c r="B377" s="11"/>
      <c r="C377" s="9"/>
      <c r="D377" s="9"/>
      <c r="E377" s="9"/>
      <c r="F377" s="33"/>
      <c r="G377" s="29"/>
      <c r="H377" s="36"/>
      <c r="I377" s="35" t="str">
        <f t="shared" si="5"/>
        <v/>
      </c>
      <c r="J377" s="9"/>
    </row>
    <row r="378" spans="1:10" ht="18" customHeight="1" x14ac:dyDescent="0.25">
      <c r="A378" s="4"/>
      <c r="B378" s="11"/>
      <c r="C378" s="9"/>
      <c r="D378" s="9"/>
      <c r="E378" s="9"/>
      <c r="F378" s="33"/>
      <c r="G378" s="29"/>
      <c r="H378" s="36"/>
      <c r="I378" s="35" t="str">
        <f t="shared" si="5"/>
        <v/>
      </c>
      <c r="J378" s="9"/>
    </row>
    <row r="379" spans="1:10" ht="18" customHeight="1" x14ac:dyDescent="0.25">
      <c r="A379" s="4"/>
      <c r="B379" s="11"/>
      <c r="C379" s="9"/>
      <c r="D379" s="9"/>
      <c r="E379" s="9"/>
      <c r="F379" s="33"/>
      <c r="G379" s="29"/>
      <c r="H379" s="36"/>
      <c r="I379" s="35" t="str">
        <f t="shared" si="5"/>
        <v/>
      </c>
      <c r="J379" s="9"/>
    </row>
    <row r="380" spans="1:10" ht="18" customHeight="1" x14ac:dyDescent="0.25">
      <c r="A380" s="4"/>
      <c r="B380" s="11"/>
      <c r="C380" s="9"/>
      <c r="D380" s="9"/>
      <c r="E380" s="9"/>
      <c r="F380" s="33"/>
      <c r="G380" s="29"/>
      <c r="H380" s="36"/>
      <c r="I380" s="35" t="str">
        <f t="shared" si="5"/>
        <v/>
      </c>
      <c r="J380" s="9"/>
    </row>
    <row r="381" spans="1:10" ht="18" customHeight="1" x14ac:dyDescent="0.25">
      <c r="A381" s="4"/>
      <c r="B381" s="11"/>
      <c r="C381" s="9"/>
      <c r="D381" s="9"/>
      <c r="E381" s="9"/>
      <c r="F381" s="33"/>
      <c r="G381" s="29"/>
      <c r="H381" s="36"/>
      <c r="I381" s="35" t="str">
        <f t="shared" si="5"/>
        <v/>
      </c>
      <c r="J381" s="9"/>
    </row>
    <row r="382" spans="1:10" ht="18" customHeight="1" x14ac:dyDescent="0.25">
      <c r="A382" s="4"/>
      <c r="B382" s="11"/>
      <c r="C382" s="9"/>
      <c r="D382" s="9"/>
      <c r="E382" s="9"/>
      <c r="F382" s="33"/>
      <c r="G382" s="29"/>
      <c r="H382" s="36"/>
      <c r="I382" s="35" t="str">
        <f t="shared" si="5"/>
        <v/>
      </c>
      <c r="J382" s="9"/>
    </row>
    <row r="383" spans="1:10" ht="18" customHeight="1" x14ac:dyDescent="0.25">
      <c r="A383" s="4"/>
      <c r="B383" s="11"/>
      <c r="C383" s="9"/>
      <c r="D383" s="9"/>
      <c r="E383" s="9"/>
      <c r="F383" s="33"/>
      <c r="G383" s="29"/>
      <c r="H383" s="36"/>
      <c r="I383" s="35" t="str">
        <f t="shared" si="5"/>
        <v/>
      </c>
      <c r="J383" s="9"/>
    </row>
    <row r="384" spans="1:10" ht="18" customHeight="1" x14ac:dyDescent="0.25">
      <c r="A384" s="4"/>
      <c r="B384" s="11"/>
      <c r="C384" s="9"/>
      <c r="D384" s="9"/>
      <c r="E384" s="9"/>
      <c r="F384" s="33"/>
      <c r="G384" s="29"/>
      <c r="H384" s="36"/>
      <c r="I384" s="35" t="str">
        <f t="shared" si="5"/>
        <v/>
      </c>
      <c r="J384" s="9"/>
    </row>
    <row r="385" spans="1:10" ht="18" customHeight="1" x14ac:dyDescent="0.25">
      <c r="A385" s="4"/>
      <c r="B385" s="11"/>
      <c r="C385" s="9"/>
      <c r="D385" s="9"/>
      <c r="E385" s="9"/>
      <c r="F385" s="33"/>
      <c r="G385" s="29"/>
      <c r="H385" s="36"/>
      <c r="I385" s="35" t="str">
        <f t="shared" si="5"/>
        <v/>
      </c>
      <c r="J385" s="9"/>
    </row>
    <row r="386" spans="1:10" ht="18" customHeight="1" x14ac:dyDescent="0.25">
      <c r="A386" s="4"/>
      <c r="B386" s="11"/>
      <c r="C386" s="9"/>
      <c r="D386" s="9"/>
      <c r="E386" s="9"/>
      <c r="F386" s="33"/>
      <c r="G386" s="29"/>
      <c r="H386" s="36"/>
      <c r="I386" s="35" t="str">
        <f t="shared" si="5"/>
        <v/>
      </c>
      <c r="J386" s="9"/>
    </row>
    <row r="387" spans="1:10" ht="18" customHeight="1" x14ac:dyDescent="0.25">
      <c r="A387" s="4"/>
      <c r="B387" s="11"/>
      <c r="C387" s="9"/>
      <c r="D387" s="9"/>
      <c r="E387" s="9"/>
      <c r="F387" s="33"/>
      <c r="G387" s="29"/>
      <c r="H387" s="36"/>
      <c r="I387" s="35" t="str">
        <f t="shared" ref="I387:I399" si="6">IF(OR($G387="", $H387=""),"", $G387*$H387)</f>
        <v/>
      </c>
      <c r="J387" s="9"/>
    </row>
    <row r="388" spans="1:10" ht="18" customHeight="1" x14ac:dyDescent="0.25">
      <c r="A388" s="4"/>
      <c r="B388" s="11"/>
      <c r="C388" s="9"/>
      <c r="D388" s="9"/>
      <c r="E388" s="9"/>
      <c r="F388" s="33"/>
      <c r="G388" s="29"/>
      <c r="H388" s="36"/>
      <c r="I388" s="35" t="str">
        <f t="shared" si="6"/>
        <v/>
      </c>
      <c r="J388" s="9"/>
    </row>
    <row r="389" spans="1:10" ht="18" customHeight="1" x14ac:dyDescent="0.25">
      <c r="A389" s="4"/>
      <c r="B389" s="11"/>
      <c r="C389" s="9"/>
      <c r="D389" s="9"/>
      <c r="E389" s="9"/>
      <c r="F389" s="33"/>
      <c r="G389" s="29"/>
      <c r="H389" s="36"/>
      <c r="I389" s="35" t="str">
        <f t="shared" si="6"/>
        <v/>
      </c>
      <c r="J389" s="9"/>
    </row>
    <row r="390" spans="1:10" ht="18" customHeight="1" x14ac:dyDescent="0.25">
      <c r="A390" s="4"/>
      <c r="B390" s="11"/>
      <c r="C390" s="9"/>
      <c r="D390" s="9"/>
      <c r="E390" s="9"/>
      <c r="F390" s="33"/>
      <c r="G390" s="29"/>
      <c r="H390" s="36"/>
      <c r="I390" s="35" t="str">
        <f t="shared" si="6"/>
        <v/>
      </c>
      <c r="J390" s="9"/>
    </row>
    <row r="391" spans="1:10" ht="18" customHeight="1" x14ac:dyDescent="0.25">
      <c r="A391" s="4"/>
      <c r="B391" s="11"/>
      <c r="C391" s="9"/>
      <c r="D391" s="9"/>
      <c r="E391" s="9"/>
      <c r="F391" s="33"/>
      <c r="G391" s="29"/>
      <c r="H391" s="36"/>
      <c r="I391" s="35" t="str">
        <f t="shared" si="6"/>
        <v/>
      </c>
      <c r="J391" s="9"/>
    </row>
    <row r="392" spans="1:10" ht="18" customHeight="1" x14ac:dyDescent="0.25">
      <c r="A392" s="4"/>
      <c r="B392" s="11"/>
      <c r="C392" s="9"/>
      <c r="D392" s="9"/>
      <c r="E392" s="9"/>
      <c r="F392" s="33"/>
      <c r="G392" s="29"/>
      <c r="H392" s="36"/>
      <c r="I392" s="35" t="str">
        <f t="shared" si="6"/>
        <v/>
      </c>
      <c r="J392" s="9"/>
    </row>
    <row r="393" spans="1:10" ht="18" customHeight="1" x14ac:dyDescent="0.25">
      <c r="A393" s="4"/>
      <c r="B393" s="11"/>
      <c r="C393" s="9"/>
      <c r="D393" s="9"/>
      <c r="E393" s="9"/>
      <c r="F393" s="33"/>
      <c r="G393" s="29"/>
      <c r="H393" s="36"/>
      <c r="I393" s="35" t="str">
        <f t="shared" si="6"/>
        <v/>
      </c>
      <c r="J393" s="9"/>
    </row>
    <row r="394" spans="1:10" ht="18" customHeight="1" x14ac:dyDescent="0.25">
      <c r="A394" s="4"/>
      <c r="B394" s="11"/>
      <c r="C394" s="9"/>
      <c r="D394" s="9"/>
      <c r="E394" s="9"/>
      <c r="F394" s="33"/>
      <c r="G394" s="29"/>
      <c r="H394" s="36"/>
      <c r="I394" s="35" t="str">
        <f t="shared" si="6"/>
        <v/>
      </c>
      <c r="J394" s="9"/>
    </row>
    <row r="395" spans="1:10" ht="18" customHeight="1" x14ac:dyDescent="0.25">
      <c r="A395" s="4"/>
      <c r="B395" s="11"/>
      <c r="C395" s="9"/>
      <c r="D395" s="9"/>
      <c r="E395" s="9"/>
      <c r="F395" s="33"/>
      <c r="G395" s="29"/>
      <c r="H395" s="36"/>
      <c r="I395" s="35" t="str">
        <f t="shared" si="6"/>
        <v/>
      </c>
      <c r="J395" s="9"/>
    </row>
    <row r="396" spans="1:10" ht="18" customHeight="1" x14ac:dyDescent="0.25">
      <c r="A396" s="4"/>
      <c r="B396" s="11"/>
      <c r="C396" s="9"/>
      <c r="D396" s="9"/>
      <c r="E396" s="9"/>
      <c r="F396" s="33"/>
      <c r="G396" s="29"/>
      <c r="H396" s="36"/>
      <c r="I396" s="35" t="str">
        <f t="shared" si="6"/>
        <v/>
      </c>
      <c r="J396" s="9"/>
    </row>
    <row r="397" spans="1:10" ht="18" customHeight="1" x14ac:dyDescent="0.25">
      <c r="A397" s="4"/>
      <c r="B397" s="11"/>
      <c r="C397" s="9"/>
      <c r="D397" s="9"/>
      <c r="E397" s="9"/>
      <c r="F397" s="33"/>
      <c r="G397" s="29"/>
      <c r="H397" s="36"/>
      <c r="I397" s="35" t="str">
        <f t="shared" si="6"/>
        <v/>
      </c>
      <c r="J397" s="9"/>
    </row>
    <row r="398" spans="1:10" ht="18" customHeight="1" x14ac:dyDescent="0.25">
      <c r="A398" s="4"/>
      <c r="B398" s="11"/>
      <c r="C398" s="9"/>
      <c r="D398" s="9"/>
      <c r="E398" s="9"/>
      <c r="F398" s="33"/>
      <c r="G398" s="29"/>
      <c r="H398" s="36"/>
      <c r="I398" s="35" t="str">
        <f t="shared" si="6"/>
        <v/>
      </c>
      <c r="J398" s="9"/>
    </row>
    <row r="399" spans="1:10" ht="18" customHeight="1" x14ac:dyDescent="0.25">
      <c r="A399" s="4"/>
      <c r="B399" s="11"/>
      <c r="C399" s="9"/>
      <c r="D399" s="9"/>
      <c r="E399" s="9"/>
      <c r="F399" s="33"/>
      <c r="G399" s="29"/>
      <c r="H399" s="36"/>
      <c r="I399" s="35" t="str">
        <f t="shared" si="6"/>
        <v/>
      </c>
      <c r="J399" s="9"/>
    </row>
  </sheetData>
  <autoFilter ref="A2:J399" xr:uid="{00000000-0009-0000-0000-000005000000}"/>
  <mergeCells count="1">
    <mergeCell ref="A1:J1"/>
  </mergeCells>
  <pageMargins left="0.75" right="0.75" top="1" bottom="1" header="0.5" footer="0.5"/>
  <pageSetup fitToHeight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500-000000000000}">
          <x14:formula1>
            <xm:f>Prosjekter!$A$3:$A$499</xm:f>
          </x14:formula1>
          <xm:sqref>C3:C399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0"/>
  <sheetViews>
    <sheetView showGridLines="0" workbookViewId="0">
      <pane ySplit="3" topLeftCell="A4" activePane="bottomLeft" state="frozen"/>
      <selection pane="bottomLeft" sqref="A1:G1"/>
    </sheetView>
  </sheetViews>
  <sheetFormatPr baseColWidth="10" defaultColWidth="8.85546875" defaultRowHeight="15" x14ac:dyDescent="0.25"/>
  <cols>
    <col min="1" max="1" width="10" customWidth="1"/>
    <col min="2" max="2" width="12" customWidth="1"/>
    <col min="3" max="3" width="10" customWidth="1"/>
    <col min="4" max="4" width="18" customWidth="1"/>
    <col min="5" max="5" width="14" customWidth="1"/>
    <col min="6" max="6" width="26" customWidth="1"/>
  </cols>
  <sheetData>
    <row r="1" spans="1:7" ht="23.25" x14ac:dyDescent="0.35">
      <c r="A1" s="56" t="s">
        <v>547</v>
      </c>
      <c r="B1" s="48"/>
      <c r="C1" s="48"/>
      <c r="D1" s="48"/>
      <c r="E1" s="48"/>
      <c r="F1" s="48"/>
      <c r="G1" s="48"/>
    </row>
    <row r="3" spans="1:7" ht="24" customHeight="1" x14ac:dyDescent="0.25">
      <c r="A3" s="8" t="s">
        <v>128</v>
      </c>
      <c r="B3" s="8" t="s">
        <v>129</v>
      </c>
      <c r="C3" s="8" t="s">
        <v>92</v>
      </c>
      <c r="D3" s="8" t="s">
        <v>548</v>
      </c>
      <c r="E3" s="8" t="s">
        <v>549</v>
      </c>
      <c r="F3" s="8" t="s">
        <v>132</v>
      </c>
    </row>
    <row r="4" spans="1:7" ht="18" customHeight="1" x14ac:dyDescent="0.25">
      <c r="A4" s="4" t="s">
        <v>550</v>
      </c>
      <c r="B4" s="11">
        <v>45983</v>
      </c>
      <c r="C4" s="9" t="s">
        <v>104</v>
      </c>
      <c r="D4" s="9" t="s">
        <v>551</v>
      </c>
      <c r="E4" s="12">
        <v>6899</v>
      </c>
      <c r="F4" s="9"/>
    </row>
    <row r="5" spans="1:7" ht="18" customHeight="1" x14ac:dyDescent="0.25">
      <c r="A5" s="4" t="s">
        <v>552</v>
      </c>
      <c r="B5" s="11">
        <v>45974</v>
      </c>
      <c r="C5" s="9" t="s">
        <v>105</v>
      </c>
      <c r="D5" s="9" t="s">
        <v>551</v>
      </c>
      <c r="E5" s="12">
        <v>2387</v>
      </c>
      <c r="F5" s="9"/>
    </row>
    <row r="6" spans="1:7" ht="18" customHeight="1" x14ac:dyDescent="0.25">
      <c r="A6" s="4" t="s">
        <v>553</v>
      </c>
      <c r="B6" s="11">
        <v>45698</v>
      </c>
      <c r="C6" s="9" t="s">
        <v>107</v>
      </c>
      <c r="D6" s="9" t="s">
        <v>554</v>
      </c>
      <c r="E6" s="12">
        <v>11711</v>
      </c>
      <c r="F6" s="9"/>
    </row>
    <row r="7" spans="1:7" ht="18" customHeight="1" x14ac:dyDescent="0.25">
      <c r="A7" s="4" t="s">
        <v>555</v>
      </c>
      <c r="B7" s="11">
        <v>45737</v>
      </c>
      <c r="C7" s="9" t="s">
        <v>110</v>
      </c>
      <c r="D7" s="9" t="s">
        <v>556</v>
      </c>
      <c r="E7" s="12">
        <v>2071</v>
      </c>
      <c r="F7" s="9"/>
    </row>
    <row r="8" spans="1:7" ht="18" customHeight="1" x14ac:dyDescent="0.25">
      <c r="A8" s="4" t="s">
        <v>557</v>
      </c>
      <c r="B8" s="11">
        <v>45703</v>
      </c>
      <c r="C8" s="9" t="s">
        <v>112</v>
      </c>
      <c r="D8" s="9" t="s">
        <v>554</v>
      </c>
      <c r="E8" s="12">
        <v>10139</v>
      </c>
      <c r="F8" s="9"/>
    </row>
    <row r="9" spans="1:7" ht="18" customHeight="1" x14ac:dyDescent="0.25">
      <c r="A9" s="4" t="s">
        <v>558</v>
      </c>
      <c r="B9" s="11">
        <v>45909</v>
      </c>
      <c r="C9" s="9" t="s">
        <v>113</v>
      </c>
      <c r="D9" s="9" t="s">
        <v>551</v>
      </c>
      <c r="E9" s="12">
        <v>7805</v>
      </c>
      <c r="F9" s="9"/>
    </row>
    <row r="10" spans="1:7" ht="18" customHeight="1" x14ac:dyDescent="0.25">
      <c r="A10" s="4" t="s">
        <v>559</v>
      </c>
      <c r="B10" s="11">
        <v>45961</v>
      </c>
      <c r="C10" s="9" t="s">
        <v>115</v>
      </c>
      <c r="D10" s="9" t="s">
        <v>560</v>
      </c>
      <c r="E10" s="12">
        <v>11959</v>
      </c>
      <c r="F10" s="9"/>
    </row>
    <row r="11" spans="1:7" ht="18" customHeight="1" x14ac:dyDescent="0.25">
      <c r="A11" s="4" t="s">
        <v>561</v>
      </c>
      <c r="B11" s="11">
        <v>45695</v>
      </c>
      <c r="C11" s="9" t="s">
        <v>122</v>
      </c>
      <c r="D11" s="9" t="s">
        <v>556</v>
      </c>
      <c r="E11" s="12">
        <v>10470</v>
      </c>
      <c r="F11" s="9"/>
    </row>
    <row r="12" spans="1:7" ht="18" customHeight="1" x14ac:dyDescent="0.25">
      <c r="A12" s="4"/>
      <c r="B12" s="11"/>
      <c r="C12" s="9"/>
      <c r="D12" s="9"/>
      <c r="E12" s="12"/>
      <c r="F12" s="9"/>
    </row>
    <row r="13" spans="1:7" ht="18" customHeight="1" x14ac:dyDescent="0.25">
      <c r="A13" s="4"/>
      <c r="B13" s="11"/>
      <c r="C13" s="9"/>
      <c r="D13" s="9"/>
      <c r="E13" s="12"/>
      <c r="F13" s="9"/>
    </row>
    <row r="14" spans="1:7" ht="18" customHeight="1" x14ac:dyDescent="0.25">
      <c r="A14" s="4"/>
      <c r="B14" s="11"/>
      <c r="C14" s="9"/>
      <c r="D14" s="9"/>
      <c r="E14" s="12"/>
      <c r="F14" s="9"/>
    </row>
    <row r="15" spans="1:7" ht="18" customHeight="1" x14ac:dyDescent="0.25">
      <c r="A15" s="4"/>
      <c r="B15" s="11"/>
      <c r="C15" s="9"/>
      <c r="D15" s="9"/>
      <c r="E15" s="12"/>
      <c r="F15" s="9"/>
    </row>
    <row r="16" spans="1:7" ht="18" customHeight="1" x14ac:dyDescent="0.25">
      <c r="A16" s="4"/>
      <c r="B16" s="11"/>
      <c r="C16" s="9"/>
      <c r="D16" s="9"/>
      <c r="E16" s="12"/>
      <c r="F16" s="9"/>
    </row>
    <row r="17" spans="1:6" ht="18" customHeight="1" x14ac:dyDescent="0.25">
      <c r="A17" s="4"/>
      <c r="B17" s="11"/>
      <c r="C17" s="9"/>
      <c r="D17" s="9"/>
      <c r="E17" s="12"/>
      <c r="F17" s="9"/>
    </row>
    <row r="18" spans="1:6" ht="18" customHeight="1" x14ac:dyDescent="0.25">
      <c r="A18" s="4"/>
      <c r="B18" s="11"/>
      <c r="C18" s="9"/>
      <c r="D18" s="9"/>
      <c r="E18" s="12"/>
      <c r="F18" s="9"/>
    </row>
    <row r="19" spans="1:6" ht="18" customHeight="1" x14ac:dyDescent="0.25">
      <c r="A19" s="4"/>
      <c r="B19" s="11"/>
      <c r="C19" s="9"/>
      <c r="D19" s="9"/>
      <c r="E19" s="12"/>
      <c r="F19" s="9"/>
    </row>
    <row r="20" spans="1:6" ht="18" customHeight="1" x14ac:dyDescent="0.25">
      <c r="A20" s="4"/>
      <c r="B20" s="11"/>
      <c r="C20" s="9"/>
      <c r="D20" s="9"/>
      <c r="E20" s="12"/>
      <c r="F20" s="9"/>
    </row>
    <row r="21" spans="1:6" ht="18" customHeight="1" x14ac:dyDescent="0.25">
      <c r="A21" s="4"/>
      <c r="B21" s="11"/>
      <c r="C21" s="9"/>
      <c r="D21" s="9"/>
      <c r="E21" s="12"/>
      <c r="F21" s="9"/>
    </row>
    <row r="22" spans="1:6" ht="18" customHeight="1" x14ac:dyDescent="0.25">
      <c r="A22" s="4"/>
      <c r="B22" s="11"/>
      <c r="C22" s="9"/>
      <c r="D22" s="9"/>
      <c r="E22" s="12"/>
      <c r="F22" s="9"/>
    </row>
    <row r="23" spans="1:6" ht="18" customHeight="1" x14ac:dyDescent="0.25">
      <c r="A23" s="4"/>
      <c r="B23" s="11"/>
      <c r="C23" s="9"/>
      <c r="D23" s="9"/>
      <c r="E23" s="12"/>
      <c r="F23" s="9"/>
    </row>
    <row r="24" spans="1:6" ht="18" customHeight="1" x14ac:dyDescent="0.25">
      <c r="A24" s="4"/>
      <c r="B24" s="11"/>
      <c r="C24" s="9"/>
      <c r="D24" s="9"/>
      <c r="E24" s="12"/>
      <c r="F24" s="9"/>
    </row>
    <row r="25" spans="1:6" ht="18" customHeight="1" x14ac:dyDescent="0.25">
      <c r="A25" s="4"/>
      <c r="B25" s="11"/>
      <c r="C25" s="9"/>
      <c r="D25" s="9"/>
      <c r="E25" s="12"/>
      <c r="F25" s="9"/>
    </row>
    <row r="26" spans="1:6" ht="18" customHeight="1" x14ac:dyDescent="0.25">
      <c r="A26" s="4"/>
      <c r="B26" s="11"/>
      <c r="C26" s="9"/>
      <c r="D26" s="9"/>
      <c r="E26" s="12"/>
      <c r="F26" s="9"/>
    </row>
    <row r="27" spans="1:6" ht="18" customHeight="1" x14ac:dyDescent="0.25">
      <c r="A27" s="4"/>
      <c r="B27" s="11"/>
      <c r="C27" s="9"/>
      <c r="D27" s="9"/>
      <c r="E27" s="12"/>
      <c r="F27" s="9"/>
    </row>
    <row r="28" spans="1:6" ht="18" customHeight="1" x14ac:dyDescent="0.25">
      <c r="A28" s="4"/>
      <c r="B28" s="11"/>
      <c r="C28" s="9"/>
      <c r="D28" s="9"/>
      <c r="E28" s="12"/>
      <c r="F28" s="9"/>
    </row>
    <row r="29" spans="1:6" ht="18" customHeight="1" x14ac:dyDescent="0.25">
      <c r="A29" s="4"/>
      <c r="B29" s="11"/>
      <c r="C29" s="9"/>
      <c r="D29" s="9"/>
      <c r="E29" s="12"/>
      <c r="F29" s="9"/>
    </row>
    <row r="30" spans="1:6" ht="18" customHeight="1" x14ac:dyDescent="0.25">
      <c r="A30" s="4"/>
      <c r="B30" s="11"/>
      <c r="C30" s="9"/>
      <c r="D30" s="9"/>
      <c r="E30" s="12"/>
      <c r="F30" s="9"/>
    </row>
    <row r="31" spans="1:6" ht="18" customHeight="1" x14ac:dyDescent="0.25">
      <c r="A31" s="4"/>
      <c r="B31" s="11"/>
      <c r="C31" s="9"/>
      <c r="D31" s="9"/>
      <c r="E31" s="12"/>
      <c r="F31" s="9"/>
    </row>
    <row r="32" spans="1:6" ht="18" customHeight="1" x14ac:dyDescent="0.25">
      <c r="A32" s="4"/>
      <c r="B32" s="11"/>
      <c r="C32" s="9"/>
      <c r="D32" s="9"/>
      <c r="E32" s="12"/>
      <c r="F32" s="9"/>
    </row>
    <row r="33" spans="1:6" ht="18" customHeight="1" x14ac:dyDescent="0.25">
      <c r="A33" s="4"/>
      <c r="B33" s="11"/>
      <c r="C33" s="9"/>
      <c r="D33" s="9"/>
      <c r="E33" s="12"/>
      <c r="F33" s="9"/>
    </row>
    <row r="34" spans="1:6" ht="18" customHeight="1" x14ac:dyDescent="0.25">
      <c r="A34" s="4"/>
      <c r="B34" s="11"/>
      <c r="C34" s="9"/>
      <c r="D34" s="9"/>
      <c r="E34" s="12"/>
      <c r="F34" s="9"/>
    </row>
    <row r="35" spans="1:6" ht="18" customHeight="1" x14ac:dyDescent="0.25">
      <c r="A35" s="4"/>
      <c r="B35" s="11"/>
      <c r="C35" s="9"/>
      <c r="D35" s="9"/>
      <c r="E35" s="12"/>
      <c r="F35" s="9"/>
    </row>
    <row r="36" spans="1:6" ht="18" customHeight="1" x14ac:dyDescent="0.25">
      <c r="A36" s="4"/>
      <c r="B36" s="11"/>
      <c r="C36" s="9"/>
      <c r="D36" s="9"/>
      <c r="E36" s="12"/>
      <c r="F36" s="9"/>
    </row>
    <row r="37" spans="1:6" ht="18" customHeight="1" x14ac:dyDescent="0.25">
      <c r="A37" s="4"/>
      <c r="B37" s="11"/>
      <c r="C37" s="9"/>
      <c r="D37" s="9"/>
      <c r="E37" s="12"/>
      <c r="F37" s="9"/>
    </row>
    <row r="38" spans="1:6" ht="18" customHeight="1" x14ac:dyDescent="0.25">
      <c r="A38" s="4"/>
      <c r="B38" s="11"/>
      <c r="C38" s="9"/>
      <c r="D38" s="9"/>
      <c r="E38" s="12"/>
      <c r="F38" s="9"/>
    </row>
    <row r="39" spans="1:6" ht="18" customHeight="1" x14ac:dyDescent="0.25">
      <c r="A39" s="4"/>
      <c r="B39" s="11"/>
      <c r="C39" s="9"/>
      <c r="D39" s="9"/>
      <c r="E39" s="12"/>
      <c r="F39" s="9"/>
    </row>
    <row r="40" spans="1:6" ht="18" customHeight="1" x14ac:dyDescent="0.25">
      <c r="A40" s="4"/>
      <c r="B40" s="11"/>
      <c r="C40" s="9"/>
      <c r="D40" s="9"/>
      <c r="E40" s="12"/>
      <c r="F40" s="9"/>
    </row>
    <row r="41" spans="1:6" ht="18" customHeight="1" x14ac:dyDescent="0.25">
      <c r="A41" s="4"/>
      <c r="B41" s="11"/>
      <c r="C41" s="9"/>
      <c r="D41" s="9"/>
      <c r="E41" s="12"/>
      <c r="F41" s="9"/>
    </row>
    <row r="42" spans="1:6" ht="18" customHeight="1" x14ac:dyDescent="0.25">
      <c r="A42" s="4"/>
      <c r="B42" s="11"/>
      <c r="C42" s="9"/>
      <c r="D42" s="9"/>
      <c r="E42" s="12"/>
      <c r="F42" s="9"/>
    </row>
    <row r="43" spans="1:6" ht="18" customHeight="1" x14ac:dyDescent="0.25">
      <c r="A43" s="4"/>
      <c r="B43" s="11"/>
      <c r="C43" s="9"/>
      <c r="D43" s="9"/>
      <c r="E43" s="12"/>
      <c r="F43" s="9"/>
    </row>
    <row r="44" spans="1:6" ht="18" customHeight="1" x14ac:dyDescent="0.25">
      <c r="A44" s="4"/>
      <c r="B44" s="11"/>
      <c r="C44" s="9"/>
      <c r="D44" s="9"/>
      <c r="E44" s="12"/>
      <c r="F44" s="9"/>
    </row>
    <row r="45" spans="1:6" ht="18" customHeight="1" x14ac:dyDescent="0.25">
      <c r="A45" s="4"/>
      <c r="B45" s="11"/>
      <c r="C45" s="9"/>
      <c r="D45" s="9"/>
      <c r="E45" s="12"/>
      <c r="F45" s="9"/>
    </row>
    <row r="46" spans="1:6" ht="18" customHeight="1" x14ac:dyDescent="0.25">
      <c r="A46" s="4"/>
      <c r="B46" s="11"/>
      <c r="C46" s="9"/>
      <c r="D46" s="9"/>
      <c r="E46" s="12"/>
      <c r="F46" s="9"/>
    </row>
    <row r="47" spans="1:6" ht="18" customHeight="1" x14ac:dyDescent="0.25">
      <c r="A47" s="4"/>
      <c r="B47" s="11"/>
      <c r="C47" s="9"/>
      <c r="D47" s="9"/>
      <c r="E47" s="12"/>
      <c r="F47" s="9"/>
    </row>
    <row r="48" spans="1:6" ht="18" customHeight="1" x14ac:dyDescent="0.25">
      <c r="A48" s="4"/>
      <c r="B48" s="11"/>
      <c r="C48" s="9"/>
      <c r="D48" s="9"/>
      <c r="E48" s="12"/>
      <c r="F48" s="9"/>
    </row>
    <row r="49" spans="1:6" ht="18" customHeight="1" x14ac:dyDescent="0.25">
      <c r="A49" s="4"/>
      <c r="B49" s="11"/>
      <c r="C49" s="9"/>
      <c r="D49" s="9"/>
      <c r="E49" s="12"/>
      <c r="F49" s="9"/>
    </row>
    <row r="50" spans="1:6" ht="18" customHeight="1" x14ac:dyDescent="0.25">
      <c r="A50" s="4"/>
      <c r="B50" s="11"/>
      <c r="C50" s="9"/>
      <c r="D50" s="9"/>
      <c r="E50" s="12"/>
      <c r="F50" s="9"/>
    </row>
    <row r="51" spans="1:6" ht="18" customHeight="1" x14ac:dyDescent="0.25">
      <c r="A51" s="4"/>
      <c r="B51" s="11"/>
      <c r="C51" s="9"/>
      <c r="D51" s="9"/>
      <c r="E51" s="12"/>
      <c r="F51" s="9"/>
    </row>
    <row r="52" spans="1:6" ht="18" customHeight="1" x14ac:dyDescent="0.25">
      <c r="A52" s="4"/>
      <c r="B52" s="11"/>
      <c r="C52" s="9"/>
      <c r="D52" s="9"/>
      <c r="E52" s="12"/>
      <c r="F52" s="9"/>
    </row>
    <row r="53" spans="1:6" ht="18" customHeight="1" x14ac:dyDescent="0.25">
      <c r="A53" s="4"/>
      <c r="B53" s="11"/>
      <c r="C53" s="9"/>
      <c r="D53" s="9"/>
      <c r="E53" s="12"/>
      <c r="F53" s="9"/>
    </row>
    <row r="54" spans="1:6" ht="18" customHeight="1" x14ac:dyDescent="0.25">
      <c r="A54" s="4"/>
      <c r="B54" s="11"/>
      <c r="C54" s="9"/>
      <c r="D54" s="9"/>
      <c r="E54" s="12"/>
      <c r="F54" s="9"/>
    </row>
    <row r="55" spans="1:6" ht="18" customHeight="1" x14ac:dyDescent="0.25">
      <c r="A55" s="4"/>
      <c r="B55" s="11"/>
      <c r="C55" s="9"/>
      <c r="D55" s="9"/>
      <c r="E55" s="12"/>
      <c r="F55" s="9"/>
    </row>
    <row r="56" spans="1:6" ht="18" customHeight="1" x14ac:dyDescent="0.25">
      <c r="A56" s="4"/>
      <c r="B56" s="11"/>
      <c r="C56" s="9"/>
      <c r="D56" s="9"/>
      <c r="E56" s="12"/>
      <c r="F56" s="9"/>
    </row>
    <row r="57" spans="1:6" ht="18" customHeight="1" x14ac:dyDescent="0.25">
      <c r="A57" s="4"/>
      <c r="B57" s="11"/>
      <c r="C57" s="9"/>
      <c r="D57" s="9"/>
      <c r="E57" s="12"/>
      <c r="F57" s="9"/>
    </row>
    <row r="58" spans="1:6" ht="18" customHeight="1" x14ac:dyDescent="0.25">
      <c r="A58" s="4"/>
      <c r="B58" s="11"/>
      <c r="C58" s="9"/>
      <c r="D58" s="9"/>
      <c r="E58" s="12"/>
      <c r="F58" s="9"/>
    </row>
    <row r="59" spans="1:6" ht="18" customHeight="1" x14ac:dyDescent="0.25">
      <c r="A59" s="4"/>
      <c r="B59" s="11"/>
      <c r="C59" s="9"/>
      <c r="D59" s="9"/>
      <c r="E59" s="12"/>
      <c r="F59" s="9"/>
    </row>
    <row r="60" spans="1:6" ht="18" customHeight="1" x14ac:dyDescent="0.25">
      <c r="A60" s="4"/>
      <c r="B60" s="11"/>
      <c r="C60" s="9"/>
      <c r="D60" s="9"/>
      <c r="E60" s="12"/>
      <c r="F60" s="9"/>
    </row>
    <row r="61" spans="1:6" ht="18" customHeight="1" x14ac:dyDescent="0.25">
      <c r="A61" s="4"/>
      <c r="B61" s="11"/>
      <c r="C61" s="9"/>
      <c r="D61" s="9"/>
      <c r="E61" s="12"/>
      <c r="F61" s="9"/>
    </row>
    <row r="62" spans="1:6" ht="18" customHeight="1" x14ac:dyDescent="0.25">
      <c r="A62" s="4"/>
      <c r="B62" s="11"/>
      <c r="C62" s="9"/>
      <c r="D62" s="9"/>
      <c r="E62" s="12"/>
      <c r="F62" s="9"/>
    </row>
    <row r="63" spans="1:6" ht="18" customHeight="1" x14ac:dyDescent="0.25">
      <c r="A63" s="4"/>
      <c r="B63" s="11"/>
      <c r="C63" s="9"/>
      <c r="D63" s="9"/>
      <c r="E63" s="12"/>
      <c r="F63" s="9"/>
    </row>
    <row r="64" spans="1:6" ht="18" customHeight="1" x14ac:dyDescent="0.25">
      <c r="A64" s="4"/>
      <c r="B64" s="11"/>
      <c r="C64" s="9"/>
      <c r="D64" s="9"/>
      <c r="E64" s="12"/>
      <c r="F64" s="9"/>
    </row>
    <row r="65" spans="1:6" ht="18" customHeight="1" x14ac:dyDescent="0.25">
      <c r="A65" s="4"/>
      <c r="B65" s="11"/>
      <c r="C65" s="9"/>
      <c r="D65" s="9"/>
      <c r="E65" s="12"/>
      <c r="F65" s="9"/>
    </row>
    <row r="66" spans="1:6" ht="18" customHeight="1" x14ac:dyDescent="0.25">
      <c r="A66" s="4"/>
      <c r="B66" s="11"/>
      <c r="C66" s="9"/>
      <c r="D66" s="9"/>
      <c r="E66" s="12"/>
      <c r="F66" s="9"/>
    </row>
    <row r="67" spans="1:6" ht="18" customHeight="1" x14ac:dyDescent="0.25">
      <c r="A67" s="4"/>
      <c r="B67" s="11"/>
      <c r="C67" s="9"/>
      <c r="D67" s="9"/>
      <c r="E67" s="12"/>
      <c r="F67" s="9"/>
    </row>
    <row r="68" spans="1:6" ht="18" customHeight="1" x14ac:dyDescent="0.25">
      <c r="A68" s="4"/>
      <c r="B68" s="11"/>
      <c r="C68" s="9"/>
      <c r="D68" s="9"/>
      <c r="E68" s="12"/>
      <c r="F68" s="9"/>
    </row>
    <row r="69" spans="1:6" ht="18" customHeight="1" x14ac:dyDescent="0.25">
      <c r="A69" s="4"/>
      <c r="B69" s="11"/>
      <c r="C69" s="9"/>
      <c r="D69" s="9"/>
      <c r="E69" s="12"/>
      <c r="F69" s="9"/>
    </row>
    <row r="70" spans="1:6" ht="18" customHeight="1" x14ac:dyDescent="0.25">
      <c r="A70" s="4"/>
      <c r="B70" s="11"/>
      <c r="C70" s="9"/>
      <c r="D70" s="9"/>
      <c r="E70" s="12"/>
      <c r="F70" s="9"/>
    </row>
    <row r="71" spans="1:6" ht="18" customHeight="1" x14ac:dyDescent="0.25">
      <c r="A71" s="4"/>
      <c r="B71" s="11"/>
      <c r="C71" s="9"/>
      <c r="D71" s="9"/>
      <c r="E71" s="12"/>
      <c r="F71" s="9"/>
    </row>
    <row r="72" spans="1:6" ht="18" customHeight="1" x14ac:dyDescent="0.25">
      <c r="A72" s="4"/>
      <c r="B72" s="11"/>
      <c r="C72" s="9"/>
      <c r="D72" s="9"/>
      <c r="E72" s="12"/>
      <c r="F72" s="9"/>
    </row>
    <row r="73" spans="1:6" ht="18" customHeight="1" x14ac:dyDescent="0.25">
      <c r="A73" s="4"/>
      <c r="B73" s="11"/>
      <c r="C73" s="9"/>
      <c r="D73" s="9"/>
      <c r="E73" s="12"/>
      <c r="F73" s="9"/>
    </row>
    <row r="74" spans="1:6" ht="18" customHeight="1" x14ac:dyDescent="0.25">
      <c r="A74" s="4"/>
      <c r="B74" s="11"/>
      <c r="C74" s="9"/>
      <c r="D74" s="9"/>
      <c r="E74" s="12"/>
      <c r="F74" s="9"/>
    </row>
    <row r="75" spans="1:6" ht="18" customHeight="1" x14ac:dyDescent="0.25">
      <c r="A75" s="4"/>
      <c r="B75" s="11"/>
      <c r="C75" s="9"/>
      <c r="D75" s="9"/>
      <c r="E75" s="12"/>
      <c r="F75" s="9"/>
    </row>
    <row r="76" spans="1:6" ht="18" customHeight="1" x14ac:dyDescent="0.25">
      <c r="A76" s="4"/>
      <c r="B76" s="11"/>
      <c r="C76" s="9"/>
      <c r="D76" s="9"/>
      <c r="E76" s="12"/>
      <c r="F76" s="9"/>
    </row>
    <row r="77" spans="1:6" ht="18" customHeight="1" x14ac:dyDescent="0.25">
      <c r="A77" s="4"/>
      <c r="B77" s="11"/>
      <c r="C77" s="9"/>
      <c r="D77" s="9"/>
      <c r="E77" s="12"/>
      <c r="F77" s="9"/>
    </row>
    <row r="78" spans="1:6" ht="18" customHeight="1" x14ac:dyDescent="0.25">
      <c r="A78" s="4"/>
      <c r="B78" s="11"/>
      <c r="C78" s="9"/>
      <c r="D78" s="9"/>
      <c r="E78" s="12"/>
      <c r="F78" s="9"/>
    </row>
    <row r="79" spans="1:6" ht="18" customHeight="1" x14ac:dyDescent="0.25">
      <c r="A79" s="4"/>
      <c r="B79" s="11"/>
      <c r="C79" s="9"/>
      <c r="D79" s="9"/>
      <c r="E79" s="12"/>
      <c r="F79" s="9"/>
    </row>
    <row r="80" spans="1:6" ht="18" customHeight="1" x14ac:dyDescent="0.25">
      <c r="A80" s="4"/>
      <c r="B80" s="11"/>
      <c r="C80" s="9"/>
      <c r="D80" s="9"/>
      <c r="E80" s="12"/>
      <c r="F80" s="9"/>
    </row>
    <row r="81" spans="1:6" ht="18" customHeight="1" x14ac:dyDescent="0.25">
      <c r="A81" s="4"/>
      <c r="B81" s="11"/>
      <c r="C81" s="9"/>
      <c r="D81" s="9"/>
      <c r="E81" s="12"/>
      <c r="F81" s="9"/>
    </row>
    <row r="82" spans="1:6" ht="18" customHeight="1" x14ac:dyDescent="0.25">
      <c r="A82" s="4"/>
      <c r="B82" s="11"/>
      <c r="C82" s="9"/>
      <c r="D82" s="9"/>
      <c r="E82" s="12"/>
      <c r="F82" s="9"/>
    </row>
    <row r="83" spans="1:6" ht="18" customHeight="1" x14ac:dyDescent="0.25">
      <c r="A83" s="4"/>
      <c r="B83" s="11"/>
      <c r="C83" s="9"/>
      <c r="D83" s="9"/>
      <c r="E83" s="12"/>
      <c r="F83" s="9"/>
    </row>
    <row r="84" spans="1:6" ht="18" customHeight="1" x14ac:dyDescent="0.25">
      <c r="A84" s="4"/>
      <c r="B84" s="11"/>
      <c r="C84" s="9"/>
      <c r="D84" s="9"/>
      <c r="E84" s="12"/>
      <c r="F84" s="9"/>
    </row>
    <row r="85" spans="1:6" ht="18" customHeight="1" x14ac:dyDescent="0.25">
      <c r="A85" s="4"/>
      <c r="B85" s="11"/>
      <c r="C85" s="9"/>
      <c r="D85" s="9"/>
      <c r="E85" s="12"/>
      <c r="F85" s="9"/>
    </row>
    <row r="86" spans="1:6" ht="18" customHeight="1" x14ac:dyDescent="0.25">
      <c r="A86" s="4"/>
      <c r="B86" s="11"/>
      <c r="C86" s="9"/>
      <c r="D86" s="9"/>
      <c r="E86" s="12"/>
      <c r="F86" s="9"/>
    </row>
    <row r="87" spans="1:6" ht="18" customHeight="1" x14ac:dyDescent="0.25">
      <c r="A87" s="4"/>
      <c r="B87" s="11"/>
      <c r="C87" s="9"/>
      <c r="D87" s="9"/>
      <c r="E87" s="12"/>
      <c r="F87" s="9"/>
    </row>
    <row r="88" spans="1:6" ht="18" customHeight="1" x14ac:dyDescent="0.25">
      <c r="A88" s="4"/>
      <c r="B88" s="11"/>
      <c r="C88" s="9"/>
      <c r="D88" s="9"/>
      <c r="E88" s="12"/>
      <c r="F88" s="9"/>
    </row>
    <row r="89" spans="1:6" ht="18" customHeight="1" x14ac:dyDescent="0.25">
      <c r="A89" s="4"/>
      <c r="B89" s="11"/>
      <c r="C89" s="9"/>
      <c r="D89" s="9"/>
      <c r="E89" s="12"/>
      <c r="F89" s="9"/>
    </row>
    <row r="90" spans="1:6" ht="18" customHeight="1" x14ac:dyDescent="0.25">
      <c r="A90" s="4"/>
      <c r="B90" s="11"/>
      <c r="C90" s="9"/>
      <c r="D90" s="9"/>
      <c r="E90" s="12"/>
      <c r="F90" s="9"/>
    </row>
    <row r="91" spans="1:6" ht="18" customHeight="1" x14ac:dyDescent="0.25">
      <c r="A91" s="4"/>
      <c r="B91" s="11"/>
      <c r="C91" s="9"/>
      <c r="D91" s="9"/>
      <c r="E91" s="12"/>
      <c r="F91" s="9"/>
    </row>
    <row r="92" spans="1:6" ht="18" customHeight="1" x14ac:dyDescent="0.25">
      <c r="A92" s="4"/>
      <c r="B92" s="11"/>
      <c r="C92" s="9"/>
      <c r="D92" s="9"/>
      <c r="E92" s="12"/>
      <c r="F92" s="9"/>
    </row>
    <row r="93" spans="1:6" ht="18" customHeight="1" x14ac:dyDescent="0.25">
      <c r="A93" s="4"/>
      <c r="B93" s="11"/>
      <c r="C93" s="9"/>
      <c r="D93" s="9"/>
      <c r="E93" s="12"/>
      <c r="F93" s="9"/>
    </row>
    <row r="94" spans="1:6" ht="18" customHeight="1" x14ac:dyDescent="0.25">
      <c r="A94" s="4"/>
      <c r="B94" s="11"/>
      <c r="C94" s="9"/>
      <c r="D94" s="9"/>
      <c r="E94" s="12"/>
      <c r="F94" s="9"/>
    </row>
    <row r="95" spans="1:6" ht="18" customHeight="1" x14ac:dyDescent="0.25">
      <c r="A95" s="4"/>
      <c r="B95" s="11"/>
      <c r="C95" s="9"/>
      <c r="D95" s="9"/>
      <c r="E95" s="12"/>
      <c r="F95" s="9"/>
    </row>
    <row r="96" spans="1:6" ht="18" customHeight="1" x14ac:dyDescent="0.25">
      <c r="A96" s="4"/>
      <c r="B96" s="11"/>
      <c r="C96" s="9"/>
      <c r="D96" s="9"/>
      <c r="E96" s="12"/>
      <c r="F96" s="9"/>
    </row>
    <row r="97" spans="1:6" ht="18" customHeight="1" x14ac:dyDescent="0.25">
      <c r="A97" s="4"/>
      <c r="B97" s="11"/>
      <c r="C97" s="9"/>
      <c r="D97" s="9"/>
      <c r="E97" s="12"/>
      <c r="F97" s="9"/>
    </row>
    <row r="98" spans="1:6" ht="18" customHeight="1" x14ac:dyDescent="0.25">
      <c r="A98" s="4"/>
      <c r="B98" s="11"/>
      <c r="C98" s="9"/>
      <c r="D98" s="9"/>
      <c r="E98" s="12"/>
      <c r="F98" s="9"/>
    </row>
    <row r="99" spans="1:6" ht="18" customHeight="1" x14ac:dyDescent="0.25">
      <c r="A99" s="4"/>
      <c r="B99" s="11"/>
      <c r="C99" s="9"/>
      <c r="D99" s="9"/>
      <c r="E99" s="12"/>
      <c r="F99" s="9"/>
    </row>
    <row r="100" spans="1:6" ht="18" customHeight="1" x14ac:dyDescent="0.25">
      <c r="A100" s="4"/>
      <c r="B100" s="11"/>
      <c r="C100" s="9"/>
      <c r="D100" s="9"/>
      <c r="E100" s="12"/>
      <c r="F100" s="9"/>
    </row>
    <row r="101" spans="1:6" ht="18" customHeight="1" x14ac:dyDescent="0.25">
      <c r="A101" s="4"/>
      <c r="B101" s="11"/>
      <c r="C101" s="9"/>
      <c r="D101" s="9"/>
      <c r="E101" s="12"/>
      <c r="F101" s="9"/>
    </row>
    <row r="102" spans="1:6" ht="18" customHeight="1" x14ac:dyDescent="0.25">
      <c r="A102" s="4"/>
      <c r="B102" s="11"/>
      <c r="C102" s="9"/>
      <c r="D102" s="9"/>
      <c r="E102" s="12"/>
      <c r="F102" s="9"/>
    </row>
    <row r="103" spans="1:6" ht="18" customHeight="1" x14ac:dyDescent="0.25">
      <c r="A103" s="4"/>
      <c r="B103" s="11"/>
      <c r="C103" s="9"/>
      <c r="D103" s="9"/>
      <c r="E103" s="12"/>
      <c r="F103" s="9"/>
    </row>
    <row r="104" spans="1:6" ht="18" customHeight="1" x14ac:dyDescent="0.25">
      <c r="A104" s="4"/>
      <c r="B104" s="11"/>
      <c r="C104" s="9"/>
      <c r="D104" s="9"/>
      <c r="E104" s="12"/>
      <c r="F104" s="9"/>
    </row>
    <row r="105" spans="1:6" ht="18" customHeight="1" x14ac:dyDescent="0.25">
      <c r="A105" s="4"/>
      <c r="B105" s="11"/>
      <c r="C105" s="9"/>
      <c r="D105" s="9"/>
      <c r="E105" s="12"/>
      <c r="F105" s="9"/>
    </row>
    <row r="106" spans="1:6" ht="18" customHeight="1" x14ac:dyDescent="0.25">
      <c r="A106" s="4"/>
      <c r="B106" s="11"/>
      <c r="C106" s="9"/>
      <c r="D106" s="9"/>
      <c r="E106" s="12"/>
      <c r="F106" s="9"/>
    </row>
    <row r="107" spans="1:6" ht="18" customHeight="1" x14ac:dyDescent="0.25">
      <c r="A107" s="4"/>
      <c r="B107" s="11"/>
      <c r="C107" s="9"/>
      <c r="D107" s="9"/>
      <c r="E107" s="12"/>
      <c r="F107" s="9"/>
    </row>
    <row r="108" spans="1:6" ht="18" customHeight="1" x14ac:dyDescent="0.25">
      <c r="A108" s="4"/>
      <c r="B108" s="11"/>
      <c r="C108" s="9"/>
      <c r="D108" s="9"/>
      <c r="E108" s="12"/>
      <c r="F108" s="9"/>
    </row>
    <row r="109" spans="1:6" ht="18" customHeight="1" x14ac:dyDescent="0.25">
      <c r="A109" s="4"/>
      <c r="B109" s="11"/>
      <c r="C109" s="9"/>
      <c r="D109" s="9"/>
      <c r="E109" s="12"/>
      <c r="F109" s="9"/>
    </row>
    <row r="110" spans="1:6" ht="18" customHeight="1" x14ac:dyDescent="0.25">
      <c r="A110" s="4"/>
      <c r="B110" s="11"/>
      <c r="C110" s="9"/>
      <c r="D110" s="9"/>
      <c r="E110" s="12"/>
      <c r="F110" s="9"/>
    </row>
    <row r="111" spans="1:6" ht="18" customHeight="1" x14ac:dyDescent="0.25">
      <c r="A111" s="4"/>
      <c r="B111" s="11"/>
      <c r="C111" s="9"/>
      <c r="D111" s="9"/>
      <c r="E111" s="12"/>
      <c r="F111" s="9"/>
    </row>
    <row r="112" spans="1:6" ht="18" customHeight="1" x14ac:dyDescent="0.25">
      <c r="A112" s="4"/>
      <c r="B112" s="11"/>
      <c r="C112" s="9"/>
      <c r="D112" s="9"/>
      <c r="E112" s="12"/>
      <c r="F112" s="9"/>
    </row>
    <row r="113" spans="1:6" ht="18" customHeight="1" x14ac:dyDescent="0.25">
      <c r="A113" s="4"/>
      <c r="B113" s="11"/>
      <c r="C113" s="9"/>
      <c r="D113" s="9"/>
      <c r="E113" s="12"/>
      <c r="F113" s="9"/>
    </row>
    <row r="114" spans="1:6" ht="18" customHeight="1" x14ac:dyDescent="0.25">
      <c r="A114" s="4"/>
      <c r="B114" s="11"/>
      <c r="C114" s="9"/>
      <c r="D114" s="9"/>
      <c r="E114" s="12"/>
      <c r="F114" s="9"/>
    </row>
    <row r="115" spans="1:6" ht="18" customHeight="1" x14ac:dyDescent="0.25">
      <c r="A115" s="4"/>
      <c r="B115" s="11"/>
      <c r="C115" s="9"/>
      <c r="D115" s="9"/>
      <c r="E115" s="12"/>
      <c r="F115" s="9"/>
    </row>
    <row r="116" spans="1:6" ht="18" customHeight="1" x14ac:dyDescent="0.25">
      <c r="A116" s="4"/>
      <c r="B116" s="11"/>
      <c r="C116" s="9"/>
      <c r="D116" s="9"/>
      <c r="E116" s="12"/>
      <c r="F116" s="9"/>
    </row>
    <row r="117" spans="1:6" ht="18" customHeight="1" x14ac:dyDescent="0.25">
      <c r="A117" s="4"/>
      <c r="B117" s="11"/>
      <c r="C117" s="9"/>
      <c r="D117" s="9"/>
      <c r="E117" s="12"/>
      <c r="F117" s="9"/>
    </row>
    <row r="118" spans="1:6" ht="18" customHeight="1" x14ac:dyDescent="0.25">
      <c r="A118" s="4"/>
      <c r="B118" s="11"/>
      <c r="C118" s="9"/>
      <c r="D118" s="9"/>
      <c r="E118" s="12"/>
      <c r="F118" s="9"/>
    </row>
    <row r="119" spans="1:6" ht="18" customHeight="1" x14ac:dyDescent="0.25">
      <c r="A119" s="4"/>
      <c r="B119" s="11"/>
      <c r="C119" s="9"/>
      <c r="D119" s="9"/>
      <c r="E119" s="12"/>
      <c r="F119" s="9"/>
    </row>
    <row r="120" spans="1:6" ht="18" customHeight="1" x14ac:dyDescent="0.25">
      <c r="A120" s="4"/>
      <c r="B120" s="11"/>
      <c r="C120" s="9"/>
      <c r="D120" s="9"/>
      <c r="E120" s="12"/>
      <c r="F120" s="9"/>
    </row>
    <row r="121" spans="1:6" ht="18" customHeight="1" x14ac:dyDescent="0.25">
      <c r="A121" s="4"/>
      <c r="B121" s="11"/>
      <c r="C121" s="9"/>
      <c r="D121" s="9"/>
      <c r="E121" s="12"/>
      <c r="F121" s="9"/>
    </row>
    <row r="122" spans="1:6" ht="18" customHeight="1" x14ac:dyDescent="0.25">
      <c r="A122" s="4"/>
      <c r="B122" s="11"/>
      <c r="C122" s="9"/>
      <c r="D122" s="9"/>
      <c r="E122" s="12"/>
      <c r="F122" s="9"/>
    </row>
    <row r="123" spans="1:6" ht="18" customHeight="1" x14ac:dyDescent="0.25">
      <c r="A123" s="4"/>
      <c r="B123" s="11"/>
      <c r="C123" s="9"/>
      <c r="D123" s="9"/>
      <c r="E123" s="12"/>
      <c r="F123" s="9"/>
    </row>
    <row r="124" spans="1:6" ht="18" customHeight="1" x14ac:dyDescent="0.25">
      <c r="A124" s="4"/>
      <c r="B124" s="11"/>
      <c r="C124" s="9"/>
      <c r="D124" s="9"/>
      <c r="E124" s="12"/>
      <c r="F124" s="9"/>
    </row>
    <row r="125" spans="1:6" ht="18" customHeight="1" x14ac:dyDescent="0.25">
      <c r="A125" s="4"/>
      <c r="B125" s="11"/>
      <c r="C125" s="9"/>
      <c r="D125" s="9"/>
      <c r="E125" s="12"/>
      <c r="F125" s="9"/>
    </row>
    <row r="126" spans="1:6" ht="18" customHeight="1" x14ac:dyDescent="0.25">
      <c r="A126" s="4"/>
      <c r="B126" s="11"/>
      <c r="C126" s="9"/>
      <c r="D126" s="9"/>
      <c r="E126" s="12"/>
      <c r="F126" s="9"/>
    </row>
    <row r="127" spans="1:6" ht="18" customHeight="1" x14ac:dyDescent="0.25">
      <c r="A127" s="4"/>
      <c r="B127" s="11"/>
      <c r="C127" s="9"/>
      <c r="D127" s="9"/>
      <c r="E127" s="12"/>
      <c r="F127" s="9"/>
    </row>
    <row r="128" spans="1:6" ht="18" customHeight="1" x14ac:dyDescent="0.25">
      <c r="A128" s="4"/>
      <c r="B128" s="11"/>
      <c r="C128" s="9"/>
      <c r="D128" s="9"/>
      <c r="E128" s="12"/>
      <c r="F128" s="9"/>
    </row>
    <row r="129" spans="1:6" ht="18" customHeight="1" x14ac:dyDescent="0.25">
      <c r="A129" s="4"/>
      <c r="B129" s="11"/>
      <c r="C129" s="9"/>
      <c r="D129" s="9"/>
      <c r="E129" s="12"/>
      <c r="F129" s="9"/>
    </row>
    <row r="130" spans="1:6" ht="18" customHeight="1" x14ac:dyDescent="0.25">
      <c r="A130" s="4"/>
      <c r="B130" s="11"/>
      <c r="C130" s="9"/>
      <c r="D130" s="9"/>
      <c r="E130" s="12"/>
      <c r="F130" s="9"/>
    </row>
    <row r="131" spans="1:6" ht="18" customHeight="1" x14ac:dyDescent="0.25">
      <c r="A131" s="4"/>
      <c r="B131" s="11"/>
      <c r="C131" s="9"/>
      <c r="D131" s="9"/>
      <c r="E131" s="12"/>
      <c r="F131" s="9"/>
    </row>
    <row r="132" spans="1:6" ht="18" customHeight="1" x14ac:dyDescent="0.25">
      <c r="A132" s="4"/>
      <c r="B132" s="11"/>
      <c r="C132" s="9"/>
      <c r="D132" s="9"/>
      <c r="E132" s="12"/>
      <c r="F132" s="9"/>
    </row>
    <row r="133" spans="1:6" ht="18" customHeight="1" x14ac:dyDescent="0.25">
      <c r="A133" s="4"/>
      <c r="B133" s="11"/>
      <c r="C133" s="9"/>
      <c r="D133" s="9"/>
      <c r="E133" s="12"/>
      <c r="F133" s="9"/>
    </row>
    <row r="134" spans="1:6" ht="18" customHeight="1" x14ac:dyDescent="0.25">
      <c r="A134" s="4"/>
      <c r="B134" s="11"/>
      <c r="C134" s="9"/>
      <c r="D134" s="9"/>
      <c r="E134" s="12"/>
      <c r="F134" s="9"/>
    </row>
    <row r="135" spans="1:6" ht="18" customHeight="1" x14ac:dyDescent="0.25">
      <c r="A135" s="4"/>
      <c r="B135" s="11"/>
      <c r="C135" s="9"/>
      <c r="D135" s="9"/>
      <c r="E135" s="12"/>
      <c r="F135" s="9"/>
    </row>
    <row r="136" spans="1:6" ht="18" customHeight="1" x14ac:dyDescent="0.25">
      <c r="A136" s="4"/>
      <c r="B136" s="11"/>
      <c r="C136" s="9"/>
      <c r="D136" s="9"/>
      <c r="E136" s="12"/>
      <c r="F136" s="9"/>
    </row>
    <row r="137" spans="1:6" ht="18" customHeight="1" x14ac:dyDescent="0.25">
      <c r="A137" s="4"/>
      <c r="B137" s="11"/>
      <c r="C137" s="9"/>
      <c r="D137" s="9"/>
      <c r="E137" s="12"/>
      <c r="F137" s="9"/>
    </row>
    <row r="138" spans="1:6" ht="18" customHeight="1" x14ac:dyDescent="0.25">
      <c r="A138" s="4"/>
      <c r="B138" s="11"/>
      <c r="C138" s="9"/>
      <c r="D138" s="9"/>
      <c r="E138" s="12"/>
      <c r="F138" s="9"/>
    </row>
    <row r="139" spans="1:6" ht="18" customHeight="1" x14ac:dyDescent="0.25">
      <c r="A139" s="4"/>
      <c r="B139" s="11"/>
      <c r="C139" s="9"/>
      <c r="D139" s="9"/>
      <c r="E139" s="12"/>
      <c r="F139" s="9"/>
    </row>
    <row r="140" spans="1:6" ht="18" customHeight="1" x14ac:dyDescent="0.25">
      <c r="A140" s="4"/>
      <c r="B140" s="11"/>
      <c r="C140" s="9"/>
      <c r="D140" s="9"/>
      <c r="E140" s="12"/>
      <c r="F140" s="9"/>
    </row>
    <row r="141" spans="1:6" ht="18" customHeight="1" x14ac:dyDescent="0.25">
      <c r="A141" s="4"/>
      <c r="B141" s="11"/>
      <c r="C141" s="9"/>
      <c r="D141" s="9"/>
      <c r="E141" s="12"/>
      <c r="F141" s="9"/>
    </row>
    <row r="142" spans="1:6" ht="18" customHeight="1" x14ac:dyDescent="0.25">
      <c r="A142" s="4"/>
      <c r="B142" s="11"/>
      <c r="C142" s="9"/>
      <c r="D142" s="9"/>
      <c r="E142" s="12"/>
      <c r="F142" s="9"/>
    </row>
    <row r="143" spans="1:6" ht="18" customHeight="1" x14ac:dyDescent="0.25">
      <c r="A143" s="4"/>
      <c r="B143" s="11"/>
      <c r="C143" s="9"/>
      <c r="D143" s="9"/>
      <c r="E143" s="12"/>
      <c r="F143" s="9"/>
    </row>
    <row r="144" spans="1:6" ht="18" customHeight="1" x14ac:dyDescent="0.25">
      <c r="A144" s="4"/>
      <c r="B144" s="11"/>
      <c r="C144" s="9"/>
      <c r="D144" s="9"/>
      <c r="E144" s="12"/>
      <c r="F144" s="9"/>
    </row>
    <row r="145" spans="1:6" ht="18" customHeight="1" x14ac:dyDescent="0.25">
      <c r="A145" s="4"/>
      <c r="B145" s="11"/>
      <c r="C145" s="9"/>
      <c r="D145" s="9"/>
      <c r="E145" s="12"/>
      <c r="F145" s="9"/>
    </row>
    <row r="146" spans="1:6" ht="18" customHeight="1" x14ac:dyDescent="0.25">
      <c r="A146" s="4"/>
      <c r="B146" s="11"/>
      <c r="C146" s="9"/>
      <c r="D146" s="9"/>
      <c r="E146" s="12"/>
      <c r="F146" s="9"/>
    </row>
    <row r="147" spans="1:6" ht="18" customHeight="1" x14ac:dyDescent="0.25">
      <c r="A147" s="4"/>
      <c r="B147" s="11"/>
      <c r="C147" s="9"/>
      <c r="D147" s="9"/>
      <c r="E147" s="12"/>
      <c r="F147" s="9"/>
    </row>
    <row r="148" spans="1:6" ht="18" customHeight="1" x14ac:dyDescent="0.25">
      <c r="A148" s="4"/>
      <c r="B148" s="11"/>
      <c r="C148" s="9"/>
      <c r="D148" s="9"/>
      <c r="E148" s="12"/>
      <c r="F148" s="9"/>
    </row>
    <row r="149" spans="1:6" ht="18" customHeight="1" x14ac:dyDescent="0.25">
      <c r="A149" s="4"/>
      <c r="B149" s="11"/>
      <c r="C149" s="9"/>
      <c r="D149" s="9"/>
      <c r="E149" s="12"/>
      <c r="F149" s="9"/>
    </row>
    <row r="150" spans="1:6" ht="18" customHeight="1" x14ac:dyDescent="0.25">
      <c r="A150" s="4"/>
      <c r="B150" s="11"/>
      <c r="C150" s="9"/>
      <c r="D150" s="9"/>
      <c r="E150" s="12"/>
      <c r="F150" s="9"/>
    </row>
    <row r="151" spans="1:6" ht="18" customHeight="1" x14ac:dyDescent="0.25">
      <c r="A151" s="4"/>
      <c r="B151" s="11"/>
      <c r="C151" s="9"/>
      <c r="D151" s="9"/>
      <c r="E151" s="12"/>
      <c r="F151" s="9"/>
    </row>
    <row r="152" spans="1:6" ht="18" customHeight="1" x14ac:dyDescent="0.25">
      <c r="A152" s="4"/>
      <c r="B152" s="11"/>
      <c r="C152" s="9"/>
      <c r="D152" s="9"/>
      <c r="E152" s="12"/>
      <c r="F152" s="9"/>
    </row>
    <row r="153" spans="1:6" ht="18" customHeight="1" x14ac:dyDescent="0.25">
      <c r="A153" s="4"/>
      <c r="B153" s="11"/>
      <c r="C153" s="9"/>
      <c r="D153" s="9"/>
      <c r="E153" s="12"/>
      <c r="F153" s="9"/>
    </row>
    <row r="154" spans="1:6" ht="18" customHeight="1" x14ac:dyDescent="0.25">
      <c r="A154" s="4"/>
      <c r="B154" s="11"/>
      <c r="C154" s="9"/>
      <c r="D154" s="9"/>
      <c r="E154" s="12"/>
      <c r="F154" s="9"/>
    </row>
    <row r="155" spans="1:6" ht="18" customHeight="1" x14ac:dyDescent="0.25">
      <c r="A155" s="4"/>
      <c r="B155" s="11"/>
      <c r="C155" s="9"/>
      <c r="D155" s="9"/>
      <c r="E155" s="12"/>
      <c r="F155" s="9"/>
    </row>
    <row r="156" spans="1:6" ht="18" customHeight="1" x14ac:dyDescent="0.25">
      <c r="A156" s="4"/>
      <c r="B156" s="11"/>
      <c r="C156" s="9"/>
      <c r="D156" s="9"/>
      <c r="E156" s="12"/>
      <c r="F156" s="9"/>
    </row>
    <row r="157" spans="1:6" ht="18" customHeight="1" x14ac:dyDescent="0.25">
      <c r="A157" s="4"/>
      <c r="B157" s="11"/>
      <c r="C157" s="9"/>
      <c r="D157" s="9"/>
      <c r="E157" s="12"/>
      <c r="F157" s="9"/>
    </row>
    <row r="158" spans="1:6" ht="18" customHeight="1" x14ac:dyDescent="0.25">
      <c r="A158" s="4"/>
      <c r="B158" s="11"/>
      <c r="C158" s="9"/>
      <c r="D158" s="9"/>
      <c r="E158" s="12"/>
      <c r="F158" s="9"/>
    </row>
    <row r="159" spans="1:6" ht="18" customHeight="1" x14ac:dyDescent="0.25">
      <c r="A159" s="4"/>
      <c r="B159" s="11"/>
      <c r="C159" s="9"/>
      <c r="D159" s="9"/>
      <c r="E159" s="12"/>
      <c r="F159" s="9"/>
    </row>
    <row r="160" spans="1:6" ht="18" customHeight="1" x14ac:dyDescent="0.25">
      <c r="A160" s="4"/>
      <c r="B160" s="11"/>
      <c r="C160" s="9"/>
      <c r="D160" s="9"/>
      <c r="E160" s="12"/>
      <c r="F160" s="9"/>
    </row>
    <row r="161" spans="1:6" ht="18" customHeight="1" x14ac:dyDescent="0.25">
      <c r="A161" s="4"/>
      <c r="B161" s="11"/>
      <c r="C161" s="9"/>
      <c r="D161" s="9"/>
      <c r="E161" s="12"/>
      <c r="F161" s="9"/>
    </row>
    <row r="162" spans="1:6" ht="18" customHeight="1" x14ac:dyDescent="0.25">
      <c r="A162" s="4"/>
      <c r="B162" s="11"/>
      <c r="C162" s="9"/>
      <c r="D162" s="9"/>
      <c r="E162" s="12"/>
      <c r="F162" s="9"/>
    </row>
    <row r="163" spans="1:6" ht="18" customHeight="1" x14ac:dyDescent="0.25">
      <c r="A163" s="4"/>
      <c r="B163" s="11"/>
      <c r="C163" s="9"/>
      <c r="D163" s="9"/>
      <c r="E163" s="12"/>
      <c r="F163" s="9"/>
    </row>
    <row r="164" spans="1:6" ht="18" customHeight="1" x14ac:dyDescent="0.25">
      <c r="A164" s="4"/>
      <c r="B164" s="11"/>
      <c r="C164" s="9"/>
      <c r="D164" s="9"/>
      <c r="E164" s="12"/>
      <c r="F164" s="9"/>
    </row>
    <row r="165" spans="1:6" ht="18" customHeight="1" x14ac:dyDescent="0.25">
      <c r="A165" s="4"/>
      <c r="B165" s="11"/>
      <c r="C165" s="9"/>
      <c r="D165" s="9"/>
      <c r="E165" s="12"/>
      <c r="F165" s="9"/>
    </row>
    <row r="166" spans="1:6" ht="18" customHeight="1" x14ac:dyDescent="0.25">
      <c r="A166" s="4"/>
      <c r="B166" s="11"/>
      <c r="C166" s="9"/>
      <c r="D166" s="9"/>
      <c r="E166" s="12"/>
      <c r="F166" s="9"/>
    </row>
    <row r="167" spans="1:6" ht="18" customHeight="1" x14ac:dyDescent="0.25">
      <c r="A167" s="4"/>
      <c r="B167" s="11"/>
      <c r="C167" s="9"/>
      <c r="D167" s="9"/>
      <c r="E167" s="12"/>
      <c r="F167" s="9"/>
    </row>
    <row r="168" spans="1:6" ht="18" customHeight="1" x14ac:dyDescent="0.25">
      <c r="A168" s="4"/>
      <c r="B168" s="11"/>
      <c r="C168" s="9"/>
      <c r="D168" s="9"/>
      <c r="E168" s="12"/>
      <c r="F168" s="9"/>
    </row>
    <row r="169" spans="1:6" ht="18" customHeight="1" x14ac:dyDescent="0.25">
      <c r="A169" s="4"/>
      <c r="B169" s="11"/>
      <c r="C169" s="9"/>
      <c r="D169" s="9"/>
      <c r="E169" s="12"/>
      <c r="F169" s="9"/>
    </row>
    <row r="170" spans="1:6" ht="18" customHeight="1" x14ac:dyDescent="0.25">
      <c r="A170" s="4"/>
      <c r="B170" s="11"/>
      <c r="C170" s="9"/>
      <c r="D170" s="9"/>
      <c r="E170" s="12"/>
      <c r="F170" s="9"/>
    </row>
    <row r="171" spans="1:6" ht="18" customHeight="1" x14ac:dyDescent="0.25">
      <c r="A171" s="4"/>
      <c r="B171" s="11"/>
      <c r="C171" s="9"/>
      <c r="D171" s="9"/>
      <c r="E171" s="12"/>
      <c r="F171" s="9"/>
    </row>
    <row r="172" spans="1:6" ht="18" customHeight="1" x14ac:dyDescent="0.25">
      <c r="A172" s="4"/>
      <c r="B172" s="11"/>
      <c r="C172" s="9"/>
      <c r="D172" s="9"/>
      <c r="E172" s="12"/>
      <c r="F172" s="9"/>
    </row>
    <row r="173" spans="1:6" ht="18" customHeight="1" x14ac:dyDescent="0.25">
      <c r="A173" s="4"/>
      <c r="B173" s="11"/>
      <c r="C173" s="9"/>
      <c r="D173" s="9"/>
      <c r="E173" s="12"/>
      <c r="F173" s="9"/>
    </row>
    <row r="174" spans="1:6" ht="18" customHeight="1" x14ac:dyDescent="0.25">
      <c r="A174" s="4"/>
      <c r="B174" s="11"/>
      <c r="C174" s="9"/>
      <c r="D174" s="9"/>
      <c r="E174" s="12"/>
      <c r="F174" s="9"/>
    </row>
    <row r="175" spans="1:6" ht="18" customHeight="1" x14ac:dyDescent="0.25">
      <c r="A175" s="4"/>
      <c r="B175" s="11"/>
      <c r="C175" s="9"/>
      <c r="D175" s="9"/>
      <c r="E175" s="12"/>
      <c r="F175" s="9"/>
    </row>
    <row r="176" spans="1:6" ht="18" customHeight="1" x14ac:dyDescent="0.25">
      <c r="A176" s="4"/>
      <c r="B176" s="11"/>
      <c r="C176" s="9"/>
      <c r="D176" s="9"/>
      <c r="E176" s="12"/>
      <c r="F176" s="9"/>
    </row>
    <row r="177" spans="1:6" ht="18" customHeight="1" x14ac:dyDescent="0.25">
      <c r="A177" s="4"/>
      <c r="B177" s="11"/>
      <c r="C177" s="9"/>
      <c r="D177" s="9"/>
      <c r="E177" s="12"/>
      <c r="F177" s="9"/>
    </row>
    <row r="178" spans="1:6" ht="18" customHeight="1" x14ac:dyDescent="0.25">
      <c r="A178" s="4"/>
      <c r="B178" s="11"/>
      <c r="C178" s="9"/>
      <c r="D178" s="9"/>
      <c r="E178" s="12"/>
      <c r="F178" s="9"/>
    </row>
    <row r="179" spans="1:6" ht="18" customHeight="1" x14ac:dyDescent="0.25">
      <c r="A179" s="4"/>
      <c r="B179" s="11"/>
      <c r="C179" s="9"/>
      <c r="D179" s="9"/>
      <c r="E179" s="12"/>
      <c r="F179" s="9"/>
    </row>
    <row r="180" spans="1:6" ht="18" customHeight="1" x14ac:dyDescent="0.25">
      <c r="A180" s="4"/>
      <c r="B180" s="11"/>
      <c r="C180" s="9"/>
      <c r="D180" s="9"/>
      <c r="E180" s="12"/>
      <c r="F180" s="9"/>
    </row>
    <row r="181" spans="1:6" ht="18" customHeight="1" x14ac:dyDescent="0.25">
      <c r="A181" s="4"/>
      <c r="B181" s="11"/>
      <c r="C181" s="9"/>
      <c r="D181" s="9"/>
      <c r="E181" s="12"/>
      <c r="F181" s="9"/>
    </row>
    <row r="182" spans="1:6" ht="18" customHeight="1" x14ac:dyDescent="0.25">
      <c r="A182" s="4"/>
      <c r="B182" s="11"/>
      <c r="C182" s="9"/>
      <c r="D182" s="9"/>
      <c r="E182" s="12"/>
      <c r="F182" s="9"/>
    </row>
    <row r="183" spans="1:6" ht="18" customHeight="1" x14ac:dyDescent="0.25">
      <c r="A183" s="4"/>
      <c r="B183" s="11"/>
      <c r="C183" s="9"/>
      <c r="D183" s="9"/>
      <c r="E183" s="12"/>
      <c r="F183" s="9"/>
    </row>
    <row r="184" spans="1:6" ht="18" customHeight="1" x14ac:dyDescent="0.25">
      <c r="A184" s="4"/>
      <c r="B184" s="11"/>
      <c r="C184" s="9"/>
      <c r="D184" s="9"/>
      <c r="E184" s="12"/>
      <c r="F184" s="9"/>
    </row>
    <row r="185" spans="1:6" ht="18" customHeight="1" x14ac:dyDescent="0.25">
      <c r="A185" s="4"/>
      <c r="B185" s="11"/>
      <c r="C185" s="9"/>
      <c r="D185" s="9"/>
      <c r="E185" s="12"/>
      <c r="F185" s="9"/>
    </row>
    <row r="186" spans="1:6" ht="18" customHeight="1" x14ac:dyDescent="0.25">
      <c r="A186" s="4"/>
      <c r="B186" s="11"/>
      <c r="C186" s="9"/>
      <c r="D186" s="9"/>
      <c r="E186" s="12"/>
      <c r="F186" s="9"/>
    </row>
    <row r="187" spans="1:6" ht="18" customHeight="1" x14ac:dyDescent="0.25">
      <c r="A187" s="4"/>
      <c r="B187" s="11"/>
      <c r="C187" s="9"/>
      <c r="D187" s="9"/>
      <c r="E187" s="12"/>
      <c r="F187" s="9"/>
    </row>
    <row r="188" spans="1:6" ht="18" customHeight="1" x14ac:dyDescent="0.25">
      <c r="A188" s="4"/>
      <c r="B188" s="11"/>
      <c r="C188" s="9"/>
      <c r="D188" s="9"/>
      <c r="E188" s="12"/>
      <c r="F188" s="9"/>
    </row>
    <row r="189" spans="1:6" ht="18" customHeight="1" x14ac:dyDescent="0.25">
      <c r="A189" s="4"/>
      <c r="B189" s="11"/>
      <c r="C189" s="9"/>
      <c r="D189" s="9"/>
      <c r="E189" s="12"/>
      <c r="F189" s="9"/>
    </row>
    <row r="190" spans="1:6" ht="18" customHeight="1" x14ac:dyDescent="0.25">
      <c r="A190" s="4"/>
      <c r="B190" s="11"/>
      <c r="C190" s="9"/>
      <c r="D190" s="9"/>
      <c r="E190" s="12"/>
      <c r="F190" s="9"/>
    </row>
    <row r="191" spans="1:6" ht="18" customHeight="1" x14ac:dyDescent="0.25">
      <c r="A191" s="4"/>
      <c r="B191" s="11"/>
      <c r="C191" s="9"/>
      <c r="D191" s="9"/>
      <c r="E191" s="12"/>
      <c r="F191" s="9"/>
    </row>
    <row r="192" spans="1:6" ht="18" customHeight="1" x14ac:dyDescent="0.25">
      <c r="A192" s="4"/>
      <c r="B192" s="11"/>
      <c r="C192" s="9"/>
      <c r="D192" s="9"/>
      <c r="E192" s="12"/>
      <c r="F192" s="9"/>
    </row>
    <row r="193" spans="1:6" ht="18" customHeight="1" x14ac:dyDescent="0.25">
      <c r="A193" s="4"/>
      <c r="B193" s="11"/>
      <c r="C193" s="9"/>
      <c r="D193" s="9"/>
      <c r="E193" s="12"/>
      <c r="F193" s="9"/>
    </row>
    <row r="194" spans="1:6" ht="18" customHeight="1" x14ac:dyDescent="0.25">
      <c r="A194" s="4"/>
      <c r="B194" s="11"/>
      <c r="C194" s="9"/>
      <c r="D194" s="9"/>
      <c r="E194" s="12"/>
      <c r="F194" s="9"/>
    </row>
    <row r="195" spans="1:6" ht="18" customHeight="1" x14ac:dyDescent="0.25">
      <c r="A195" s="4"/>
      <c r="B195" s="11"/>
      <c r="C195" s="9"/>
      <c r="D195" s="9"/>
      <c r="E195" s="12"/>
      <c r="F195" s="9"/>
    </row>
    <row r="196" spans="1:6" ht="18" customHeight="1" x14ac:dyDescent="0.25">
      <c r="A196" s="4"/>
      <c r="B196" s="11"/>
      <c r="C196" s="9"/>
      <c r="D196" s="9"/>
      <c r="E196" s="12"/>
      <c r="F196" s="9"/>
    </row>
    <row r="197" spans="1:6" ht="18" customHeight="1" x14ac:dyDescent="0.25">
      <c r="A197" s="4"/>
      <c r="B197" s="11"/>
      <c r="C197" s="9"/>
      <c r="D197" s="9"/>
      <c r="E197" s="12"/>
      <c r="F197" s="9"/>
    </row>
    <row r="198" spans="1:6" ht="18" customHeight="1" x14ac:dyDescent="0.25">
      <c r="A198" s="4"/>
      <c r="B198" s="11"/>
      <c r="C198" s="9"/>
      <c r="D198" s="9"/>
      <c r="E198" s="12"/>
      <c r="F198" s="9"/>
    </row>
    <row r="199" spans="1:6" ht="18" customHeight="1" x14ac:dyDescent="0.25">
      <c r="A199" s="4"/>
      <c r="B199" s="11"/>
      <c r="C199" s="9"/>
      <c r="D199" s="9"/>
      <c r="E199" s="12"/>
      <c r="F199" s="9"/>
    </row>
    <row r="200" spans="1:6" ht="18" customHeight="1" x14ac:dyDescent="0.25">
      <c r="A200" s="4"/>
      <c r="B200" s="11"/>
      <c r="C200" s="9"/>
      <c r="D200" s="9"/>
      <c r="E200" s="12"/>
      <c r="F200" s="9"/>
    </row>
  </sheetData>
  <autoFilter ref="A3:F200" xr:uid="{00000000-0009-0000-0000-000006000000}"/>
  <mergeCells count="1">
    <mergeCell ref="A1:G1"/>
  </mergeCells>
  <dataValidations count="1">
    <dataValidation type="list" allowBlank="1" sqref="D4:D200" xr:uid="{00000000-0002-0000-0600-000001000000}">
      <formula1>"Leie av utstyr,Avfall/deponi,Underentreprenør,Kjøring/parkering,Andre"</formula1>
    </dataValidation>
  </dataValidations>
  <pageMargins left="0.75" right="0.75" top="1" bottom="1" header="0.5" footer="0.5"/>
  <pageSetup fitToHeight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600-000000000000}">
          <x14:formula1>
            <xm:f>Prosjekter!$A$3:$A$499</xm:f>
          </x14:formula1>
          <xm:sqref>C4:C200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99"/>
  <sheetViews>
    <sheetView showGridLines="0" workbookViewId="0">
      <pane ySplit="2" topLeftCell="A3" activePane="bottomLeft" state="frozen"/>
      <selection pane="bottomLeft" sqref="A1:K1"/>
    </sheetView>
  </sheetViews>
  <sheetFormatPr baseColWidth="10" defaultColWidth="8.85546875" defaultRowHeight="15" x14ac:dyDescent="0.25"/>
  <cols>
    <col min="1" max="2" width="10" customWidth="1"/>
    <col min="3" max="3" width="13.28515625" style="25" customWidth="1"/>
    <col min="4" max="4" width="28" customWidth="1"/>
    <col min="5" max="5" width="18" style="25" customWidth="1"/>
    <col min="6" max="6" width="8" style="25" customWidth="1"/>
    <col min="7" max="7" width="18" style="25" customWidth="1"/>
    <col min="8" max="8" width="10" style="25" customWidth="1"/>
    <col min="9" max="9" width="12" style="25" customWidth="1"/>
    <col min="10" max="10" width="22" customWidth="1"/>
  </cols>
  <sheetData>
    <row r="1" spans="1:11" s="34" customFormat="1" ht="15.75" x14ac:dyDescent="0.25">
      <c r="A1" s="70" t="s">
        <v>562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40.9" customHeight="1" x14ac:dyDescent="0.25">
      <c r="A2" s="8" t="s">
        <v>563</v>
      </c>
      <c r="B2" s="8" t="s">
        <v>92</v>
      </c>
      <c r="C2" s="28" t="s">
        <v>564</v>
      </c>
      <c r="D2" s="8" t="s">
        <v>565</v>
      </c>
      <c r="E2" s="28" t="s">
        <v>566</v>
      </c>
      <c r="F2" s="28" t="s">
        <v>567</v>
      </c>
      <c r="G2" s="28" t="s">
        <v>568</v>
      </c>
      <c r="H2" s="28" t="s">
        <v>569</v>
      </c>
      <c r="I2" s="28" t="s">
        <v>570</v>
      </c>
      <c r="J2" s="8" t="s">
        <v>132</v>
      </c>
    </row>
    <row r="3" spans="1:11" ht="18" customHeight="1" x14ac:dyDescent="0.25">
      <c r="A3" s="9" t="s">
        <v>571</v>
      </c>
      <c r="B3" s="9" t="s">
        <v>100</v>
      </c>
      <c r="C3" s="37">
        <v>45881</v>
      </c>
      <c r="D3" s="9" t="s">
        <v>572</v>
      </c>
      <c r="E3" s="30">
        <v>20981</v>
      </c>
      <c r="F3" s="31">
        <v>0.25</v>
      </c>
      <c r="G3" s="35">
        <f t="shared" ref="G3:G66" si="0">IF(OR($E3="", $F3=""),"", $E3*(1+$F3))</f>
        <v>26226.25</v>
      </c>
      <c r="H3" s="33" t="s">
        <v>573</v>
      </c>
      <c r="I3" s="37">
        <v>45895</v>
      </c>
      <c r="J3" s="9"/>
    </row>
    <row r="4" spans="1:11" ht="18" customHeight="1" x14ac:dyDescent="0.25">
      <c r="A4" s="9" t="s">
        <v>574</v>
      </c>
      <c r="B4" s="9" t="s">
        <v>100</v>
      </c>
      <c r="C4" s="37">
        <v>45872</v>
      </c>
      <c r="D4" s="9" t="s">
        <v>575</v>
      </c>
      <c r="E4" s="30">
        <v>45659</v>
      </c>
      <c r="F4" s="31">
        <v>0.25</v>
      </c>
      <c r="G4" s="35">
        <f t="shared" si="0"/>
        <v>57073.75</v>
      </c>
      <c r="H4" s="33" t="s">
        <v>573</v>
      </c>
      <c r="I4" s="37">
        <v>45886</v>
      </c>
      <c r="J4" s="9"/>
    </row>
    <row r="5" spans="1:11" ht="18" customHeight="1" x14ac:dyDescent="0.25">
      <c r="A5" s="9" t="s">
        <v>576</v>
      </c>
      <c r="B5" s="9" t="s">
        <v>102</v>
      </c>
      <c r="C5" s="37">
        <v>45720</v>
      </c>
      <c r="D5" s="9" t="s">
        <v>577</v>
      </c>
      <c r="E5" s="30">
        <v>103884</v>
      </c>
      <c r="F5" s="31">
        <v>0.25</v>
      </c>
      <c r="G5" s="35">
        <f t="shared" si="0"/>
        <v>129855</v>
      </c>
      <c r="H5" s="33" t="s">
        <v>573</v>
      </c>
      <c r="I5" s="37">
        <v>45734</v>
      </c>
      <c r="J5" s="9"/>
    </row>
    <row r="6" spans="1:11" ht="18" customHeight="1" x14ac:dyDescent="0.25">
      <c r="A6" s="9" t="s">
        <v>578</v>
      </c>
      <c r="B6" s="9" t="s">
        <v>102</v>
      </c>
      <c r="C6" s="37">
        <v>45718</v>
      </c>
      <c r="D6" s="9" t="s">
        <v>579</v>
      </c>
      <c r="E6" s="30">
        <v>104942</v>
      </c>
      <c r="F6" s="31">
        <v>0.25</v>
      </c>
      <c r="G6" s="35">
        <f t="shared" si="0"/>
        <v>131177.5</v>
      </c>
      <c r="H6" s="33" t="s">
        <v>573</v>
      </c>
      <c r="I6" s="37">
        <v>45732</v>
      </c>
      <c r="J6" s="9"/>
    </row>
    <row r="7" spans="1:11" ht="18" customHeight="1" x14ac:dyDescent="0.25">
      <c r="A7" s="9" t="s">
        <v>580</v>
      </c>
      <c r="B7" s="9" t="s">
        <v>104</v>
      </c>
      <c r="C7" s="37">
        <v>45986</v>
      </c>
      <c r="D7" s="9" t="s">
        <v>581</v>
      </c>
      <c r="E7" s="30">
        <v>45636</v>
      </c>
      <c r="F7" s="31">
        <v>0.25</v>
      </c>
      <c r="G7" s="35">
        <f t="shared" si="0"/>
        <v>57045</v>
      </c>
      <c r="H7" s="33" t="s">
        <v>573</v>
      </c>
      <c r="I7" s="37">
        <v>46000</v>
      </c>
      <c r="J7" s="9"/>
    </row>
    <row r="8" spans="1:11" ht="18" customHeight="1" x14ac:dyDescent="0.25">
      <c r="A8" s="9" t="s">
        <v>582</v>
      </c>
      <c r="B8" s="9" t="s">
        <v>104</v>
      </c>
      <c r="C8" s="37">
        <v>45996</v>
      </c>
      <c r="D8" s="9" t="s">
        <v>583</v>
      </c>
      <c r="E8" s="30">
        <v>48719</v>
      </c>
      <c r="F8" s="31">
        <v>0.25</v>
      </c>
      <c r="G8" s="35">
        <f t="shared" si="0"/>
        <v>60898.75</v>
      </c>
      <c r="H8" s="33" t="s">
        <v>584</v>
      </c>
      <c r="I8" s="37">
        <v>46010</v>
      </c>
      <c r="J8" s="9"/>
    </row>
    <row r="9" spans="1:11" ht="18" customHeight="1" x14ac:dyDescent="0.25">
      <c r="A9" s="9" t="s">
        <v>585</v>
      </c>
      <c r="B9" s="9" t="s">
        <v>105</v>
      </c>
      <c r="C9" s="37">
        <v>45986</v>
      </c>
      <c r="D9" s="9" t="s">
        <v>581</v>
      </c>
      <c r="E9" s="30">
        <v>49975</v>
      </c>
      <c r="F9" s="31">
        <v>0.25</v>
      </c>
      <c r="G9" s="35">
        <f t="shared" si="0"/>
        <v>62468.75</v>
      </c>
      <c r="H9" s="33" t="s">
        <v>573</v>
      </c>
      <c r="I9" s="37">
        <v>46000</v>
      </c>
      <c r="J9" s="9"/>
    </row>
    <row r="10" spans="1:11" ht="18" customHeight="1" x14ac:dyDescent="0.25">
      <c r="A10" s="9" t="s">
        <v>586</v>
      </c>
      <c r="B10" s="9" t="s">
        <v>105</v>
      </c>
      <c r="C10" s="37">
        <v>45984</v>
      </c>
      <c r="D10" s="9" t="s">
        <v>583</v>
      </c>
      <c r="E10" s="30">
        <v>70626</v>
      </c>
      <c r="F10" s="31">
        <v>0.25</v>
      </c>
      <c r="G10" s="35">
        <f t="shared" si="0"/>
        <v>88282.5</v>
      </c>
      <c r="H10" s="33" t="s">
        <v>573</v>
      </c>
      <c r="I10" s="37">
        <v>45998</v>
      </c>
      <c r="J10" s="9"/>
    </row>
    <row r="11" spans="1:11" ht="18" customHeight="1" x14ac:dyDescent="0.25">
      <c r="A11" s="9" t="s">
        <v>587</v>
      </c>
      <c r="B11" s="9" t="s">
        <v>107</v>
      </c>
      <c r="C11" s="37">
        <v>45704</v>
      </c>
      <c r="D11" s="9" t="s">
        <v>588</v>
      </c>
      <c r="E11" s="30">
        <v>77879</v>
      </c>
      <c r="F11" s="31">
        <v>0.25</v>
      </c>
      <c r="G11" s="35">
        <f t="shared" si="0"/>
        <v>97348.75</v>
      </c>
      <c r="H11" s="33" t="s">
        <v>573</v>
      </c>
      <c r="I11" s="37">
        <v>45718</v>
      </c>
      <c r="J11" s="9"/>
    </row>
    <row r="12" spans="1:11" ht="18" customHeight="1" x14ac:dyDescent="0.25">
      <c r="A12" s="9" t="s">
        <v>589</v>
      </c>
      <c r="B12" s="9" t="s">
        <v>108</v>
      </c>
      <c r="C12" s="37">
        <v>45844</v>
      </c>
      <c r="D12" s="9" t="s">
        <v>590</v>
      </c>
      <c r="E12" s="30">
        <v>36398</v>
      </c>
      <c r="F12" s="31">
        <v>0.25</v>
      </c>
      <c r="G12" s="35">
        <f t="shared" si="0"/>
        <v>45497.5</v>
      </c>
      <c r="H12" s="33" t="s">
        <v>573</v>
      </c>
      <c r="I12" s="37">
        <v>45858</v>
      </c>
      <c r="J12" s="9"/>
    </row>
    <row r="13" spans="1:11" ht="18" customHeight="1" x14ac:dyDescent="0.25">
      <c r="A13" s="9" t="s">
        <v>591</v>
      </c>
      <c r="B13" s="9" t="s">
        <v>108</v>
      </c>
      <c r="C13" s="37">
        <v>45841</v>
      </c>
      <c r="D13" s="9" t="s">
        <v>592</v>
      </c>
      <c r="E13" s="30">
        <v>87960</v>
      </c>
      <c r="F13" s="31">
        <v>0.25</v>
      </c>
      <c r="G13" s="35">
        <f t="shared" si="0"/>
        <v>109950</v>
      </c>
      <c r="H13" s="33" t="s">
        <v>573</v>
      </c>
      <c r="I13" s="37">
        <v>45855</v>
      </c>
      <c r="J13" s="9"/>
    </row>
    <row r="14" spans="1:11" ht="18" customHeight="1" x14ac:dyDescent="0.25">
      <c r="A14" s="9" t="s">
        <v>593</v>
      </c>
      <c r="B14" s="9" t="s">
        <v>109</v>
      </c>
      <c r="C14" s="37">
        <v>45917</v>
      </c>
      <c r="D14" s="9" t="s">
        <v>594</v>
      </c>
      <c r="E14" s="30">
        <v>68357</v>
      </c>
      <c r="F14" s="31">
        <v>0.25</v>
      </c>
      <c r="G14" s="35">
        <f t="shared" si="0"/>
        <v>85446.25</v>
      </c>
      <c r="H14" s="33" t="s">
        <v>573</v>
      </c>
      <c r="I14" s="37">
        <v>45931</v>
      </c>
      <c r="J14" s="9"/>
    </row>
    <row r="15" spans="1:11" ht="18" customHeight="1" x14ac:dyDescent="0.25">
      <c r="A15" s="9" t="s">
        <v>595</v>
      </c>
      <c r="B15" s="9" t="s">
        <v>109</v>
      </c>
      <c r="C15" s="37">
        <v>45917</v>
      </c>
      <c r="D15" s="9" t="s">
        <v>596</v>
      </c>
      <c r="E15" s="30">
        <v>31330</v>
      </c>
      <c r="F15" s="31">
        <v>0.25</v>
      </c>
      <c r="G15" s="35">
        <f t="shared" si="0"/>
        <v>39162.5</v>
      </c>
      <c r="H15" s="33" t="s">
        <v>573</v>
      </c>
      <c r="I15" s="37">
        <v>45931</v>
      </c>
      <c r="J15" s="9"/>
    </row>
    <row r="16" spans="1:11" ht="18" customHeight="1" x14ac:dyDescent="0.25">
      <c r="A16" s="9" t="s">
        <v>597</v>
      </c>
      <c r="B16" s="9" t="s">
        <v>109</v>
      </c>
      <c r="C16" s="37">
        <v>45914</v>
      </c>
      <c r="D16" s="9" t="s">
        <v>598</v>
      </c>
      <c r="E16" s="30">
        <v>38951</v>
      </c>
      <c r="F16" s="31">
        <v>0.25</v>
      </c>
      <c r="G16" s="35">
        <f t="shared" si="0"/>
        <v>48688.75</v>
      </c>
      <c r="H16" s="33" t="s">
        <v>573</v>
      </c>
      <c r="I16" s="37">
        <v>45928</v>
      </c>
      <c r="J16" s="9"/>
    </row>
    <row r="17" spans="1:10" ht="18" customHeight="1" x14ac:dyDescent="0.25">
      <c r="A17" s="9" t="s">
        <v>599</v>
      </c>
      <c r="B17" s="9" t="s">
        <v>110</v>
      </c>
      <c r="C17" s="37">
        <v>45741</v>
      </c>
      <c r="D17" s="9" t="s">
        <v>600</v>
      </c>
      <c r="E17" s="30">
        <v>129525</v>
      </c>
      <c r="F17" s="31">
        <v>0.25</v>
      </c>
      <c r="G17" s="35">
        <f t="shared" si="0"/>
        <v>161906.25</v>
      </c>
      <c r="H17" s="33" t="s">
        <v>573</v>
      </c>
      <c r="I17" s="37">
        <v>45755</v>
      </c>
      <c r="J17" s="9"/>
    </row>
    <row r="18" spans="1:10" ht="18" customHeight="1" x14ac:dyDescent="0.25">
      <c r="A18" s="9" t="s">
        <v>601</v>
      </c>
      <c r="B18" s="9" t="s">
        <v>112</v>
      </c>
      <c r="C18" s="37">
        <v>45713</v>
      </c>
      <c r="D18" s="9" t="s">
        <v>577</v>
      </c>
      <c r="E18" s="30">
        <v>100446</v>
      </c>
      <c r="F18" s="31">
        <v>0.25</v>
      </c>
      <c r="G18" s="35">
        <f t="shared" si="0"/>
        <v>125557.5</v>
      </c>
      <c r="H18" s="33" t="s">
        <v>573</v>
      </c>
      <c r="I18" s="37">
        <v>45727</v>
      </c>
      <c r="J18" s="9"/>
    </row>
    <row r="19" spans="1:10" ht="18" customHeight="1" x14ac:dyDescent="0.25">
      <c r="A19" s="9" t="s">
        <v>602</v>
      </c>
      <c r="B19" s="9" t="s">
        <v>112</v>
      </c>
      <c r="C19" s="37">
        <v>45713</v>
      </c>
      <c r="D19" s="9" t="s">
        <v>579</v>
      </c>
      <c r="E19" s="30">
        <v>149536</v>
      </c>
      <c r="F19" s="31">
        <v>0.25</v>
      </c>
      <c r="G19" s="35">
        <f t="shared" si="0"/>
        <v>186920</v>
      </c>
      <c r="H19" s="33" t="s">
        <v>573</v>
      </c>
      <c r="I19" s="37">
        <v>45727</v>
      </c>
      <c r="J19" s="9"/>
    </row>
    <row r="20" spans="1:10" ht="18" customHeight="1" x14ac:dyDescent="0.25">
      <c r="A20" s="9" t="s">
        <v>603</v>
      </c>
      <c r="B20" s="9" t="s">
        <v>113</v>
      </c>
      <c r="C20" s="37">
        <v>45920</v>
      </c>
      <c r="D20" s="9" t="s">
        <v>604</v>
      </c>
      <c r="E20" s="30">
        <v>89651</v>
      </c>
      <c r="F20" s="31">
        <v>0.25</v>
      </c>
      <c r="G20" s="35">
        <f t="shared" si="0"/>
        <v>112063.75</v>
      </c>
      <c r="H20" s="33" t="s">
        <v>573</v>
      </c>
      <c r="I20" s="37">
        <v>45934</v>
      </c>
      <c r="J20" s="9"/>
    </row>
    <row r="21" spans="1:10" ht="18" customHeight="1" x14ac:dyDescent="0.25">
      <c r="A21" s="9" t="s">
        <v>605</v>
      </c>
      <c r="B21" s="9" t="s">
        <v>113</v>
      </c>
      <c r="C21" s="37">
        <v>45914</v>
      </c>
      <c r="D21" s="9" t="s">
        <v>606</v>
      </c>
      <c r="E21" s="30">
        <v>96137</v>
      </c>
      <c r="F21" s="31">
        <v>0.25</v>
      </c>
      <c r="G21" s="35">
        <f t="shared" si="0"/>
        <v>120171.25</v>
      </c>
      <c r="H21" s="33" t="s">
        <v>573</v>
      </c>
      <c r="I21" s="37">
        <v>45928</v>
      </c>
      <c r="J21" s="9"/>
    </row>
    <row r="22" spans="1:10" ht="18" customHeight="1" x14ac:dyDescent="0.25">
      <c r="A22" s="9" t="s">
        <v>607</v>
      </c>
      <c r="B22" s="9" t="s">
        <v>114</v>
      </c>
      <c r="C22" s="37">
        <v>45793</v>
      </c>
      <c r="D22" s="9" t="s">
        <v>581</v>
      </c>
      <c r="E22" s="30">
        <v>32736</v>
      </c>
      <c r="F22" s="31">
        <v>0.25</v>
      </c>
      <c r="G22" s="35">
        <f t="shared" si="0"/>
        <v>40920</v>
      </c>
      <c r="H22" s="33" t="s">
        <v>573</v>
      </c>
      <c r="I22" s="37">
        <v>45807</v>
      </c>
      <c r="J22" s="9"/>
    </row>
    <row r="23" spans="1:10" ht="18" customHeight="1" x14ac:dyDescent="0.25">
      <c r="A23" s="9" t="s">
        <v>608</v>
      </c>
      <c r="B23" s="9" t="s">
        <v>114</v>
      </c>
      <c r="C23" s="37">
        <v>45807</v>
      </c>
      <c r="D23" s="9" t="s">
        <v>583</v>
      </c>
      <c r="E23" s="30">
        <v>67864</v>
      </c>
      <c r="F23" s="31">
        <v>0.25</v>
      </c>
      <c r="G23" s="35">
        <f t="shared" si="0"/>
        <v>84830</v>
      </c>
      <c r="H23" s="33" t="s">
        <v>573</v>
      </c>
      <c r="I23" s="37">
        <v>45821</v>
      </c>
      <c r="J23" s="9"/>
    </row>
    <row r="24" spans="1:10" ht="18" customHeight="1" x14ac:dyDescent="0.25">
      <c r="A24" s="9" t="s">
        <v>609</v>
      </c>
      <c r="B24" s="9" t="s">
        <v>115</v>
      </c>
      <c r="C24" s="37">
        <v>45967</v>
      </c>
      <c r="D24" s="9" t="s">
        <v>610</v>
      </c>
      <c r="E24" s="30">
        <v>274245</v>
      </c>
      <c r="F24" s="31">
        <v>0.25</v>
      </c>
      <c r="G24" s="35">
        <f t="shared" si="0"/>
        <v>342806.25</v>
      </c>
      <c r="H24" s="33" t="s">
        <v>573</v>
      </c>
      <c r="I24" s="37">
        <v>45981</v>
      </c>
      <c r="J24" s="9"/>
    </row>
    <row r="25" spans="1:10" ht="18" customHeight="1" x14ac:dyDescent="0.25">
      <c r="A25" s="9" t="s">
        <v>611</v>
      </c>
      <c r="B25" s="9" t="s">
        <v>116</v>
      </c>
      <c r="C25" s="37">
        <v>45875</v>
      </c>
      <c r="D25" s="9" t="s">
        <v>612</v>
      </c>
      <c r="E25" s="30">
        <v>128312</v>
      </c>
      <c r="F25" s="31">
        <v>0.25</v>
      </c>
      <c r="G25" s="35">
        <f t="shared" si="0"/>
        <v>160390</v>
      </c>
      <c r="H25" s="33" t="s">
        <v>573</v>
      </c>
      <c r="I25" s="37">
        <v>45889</v>
      </c>
      <c r="J25" s="9"/>
    </row>
    <row r="26" spans="1:10" ht="18" customHeight="1" x14ac:dyDescent="0.25">
      <c r="A26" s="9" t="s">
        <v>613</v>
      </c>
      <c r="B26" s="9" t="s">
        <v>117</v>
      </c>
      <c r="C26" s="37">
        <v>45679</v>
      </c>
      <c r="D26" s="9" t="s">
        <v>614</v>
      </c>
      <c r="E26" s="30">
        <v>50047</v>
      </c>
      <c r="F26" s="31">
        <v>0.25</v>
      </c>
      <c r="G26" s="35">
        <f t="shared" si="0"/>
        <v>62558.75</v>
      </c>
      <c r="H26" s="33" t="s">
        <v>573</v>
      </c>
      <c r="I26" s="37">
        <v>45693</v>
      </c>
      <c r="J26" s="9"/>
    </row>
    <row r="27" spans="1:10" ht="18" customHeight="1" x14ac:dyDescent="0.25">
      <c r="A27" s="9" t="s">
        <v>615</v>
      </c>
      <c r="B27" s="9" t="s">
        <v>117</v>
      </c>
      <c r="C27" s="37">
        <v>45676</v>
      </c>
      <c r="D27" s="9" t="s">
        <v>616</v>
      </c>
      <c r="E27" s="30">
        <v>22760</v>
      </c>
      <c r="F27" s="31">
        <v>0.25</v>
      </c>
      <c r="G27" s="35">
        <f t="shared" si="0"/>
        <v>28450</v>
      </c>
      <c r="H27" s="33" t="s">
        <v>573</v>
      </c>
      <c r="I27" s="37">
        <v>45690</v>
      </c>
      <c r="J27" s="9"/>
    </row>
    <row r="28" spans="1:10" ht="18" customHeight="1" x14ac:dyDescent="0.25">
      <c r="A28" s="9" t="s">
        <v>617</v>
      </c>
      <c r="B28" s="9" t="s">
        <v>117</v>
      </c>
      <c r="C28" s="37">
        <v>45683</v>
      </c>
      <c r="D28" s="9" t="s">
        <v>618</v>
      </c>
      <c r="E28" s="30">
        <v>37587</v>
      </c>
      <c r="F28" s="31">
        <v>0.25</v>
      </c>
      <c r="G28" s="35">
        <f t="shared" si="0"/>
        <v>46983.75</v>
      </c>
      <c r="H28" s="33" t="s">
        <v>573</v>
      </c>
      <c r="I28" s="37">
        <v>45697</v>
      </c>
      <c r="J28" s="9"/>
    </row>
    <row r="29" spans="1:10" ht="18" customHeight="1" x14ac:dyDescent="0.25">
      <c r="A29" s="9" t="s">
        <v>619</v>
      </c>
      <c r="B29" s="9" t="s">
        <v>118</v>
      </c>
      <c r="C29" s="37">
        <v>45731</v>
      </c>
      <c r="D29" s="9" t="s">
        <v>588</v>
      </c>
      <c r="E29" s="30">
        <v>89757</v>
      </c>
      <c r="F29" s="31">
        <v>0.25</v>
      </c>
      <c r="G29" s="35">
        <f t="shared" si="0"/>
        <v>112196.25</v>
      </c>
      <c r="H29" s="33" t="s">
        <v>573</v>
      </c>
      <c r="I29" s="37">
        <v>45745</v>
      </c>
      <c r="J29" s="9"/>
    </row>
    <row r="30" spans="1:10" ht="18" customHeight="1" x14ac:dyDescent="0.25">
      <c r="A30" s="9" t="s">
        <v>620</v>
      </c>
      <c r="B30" s="9" t="s">
        <v>120</v>
      </c>
      <c r="C30" s="37">
        <v>45758</v>
      </c>
      <c r="D30" s="9" t="s">
        <v>577</v>
      </c>
      <c r="E30" s="30">
        <v>55936</v>
      </c>
      <c r="F30" s="31">
        <v>0.25</v>
      </c>
      <c r="G30" s="35">
        <f t="shared" si="0"/>
        <v>69920</v>
      </c>
      <c r="H30" s="33" t="s">
        <v>573</v>
      </c>
      <c r="I30" s="37">
        <v>45772</v>
      </c>
      <c r="J30" s="9"/>
    </row>
    <row r="31" spans="1:10" ht="18" customHeight="1" x14ac:dyDescent="0.25">
      <c r="A31" s="9" t="s">
        <v>621</v>
      </c>
      <c r="B31" s="9" t="s">
        <v>120</v>
      </c>
      <c r="C31" s="37">
        <v>45748</v>
      </c>
      <c r="D31" s="9" t="s">
        <v>579</v>
      </c>
      <c r="E31" s="30">
        <v>148368</v>
      </c>
      <c r="F31" s="31">
        <v>0.25</v>
      </c>
      <c r="G31" s="35">
        <f t="shared" si="0"/>
        <v>185460</v>
      </c>
      <c r="H31" s="33" t="s">
        <v>573</v>
      </c>
      <c r="I31" s="37">
        <v>45762</v>
      </c>
      <c r="J31" s="9"/>
    </row>
    <row r="32" spans="1:10" ht="18" customHeight="1" x14ac:dyDescent="0.25">
      <c r="A32" s="9" t="s">
        <v>622</v>
      </c>
      <c r="B32" s="9" t="s">
        <v>122</v>
      </c>
      <c r="C32" s="37">
        <v>45704</v>
      </c>
      <c r="D32" s="9" t="s">
        <v>623</v>
      </c>
      <c r="E32" s="30">
        <v>24767</v>
      </c>
      <c r="F32" s="31">
        <v>0.25</v>
      </c>
      <c r="G32" s="35">
        <f t="shared" si="0"/>
        <v>30958.75</v>
      </c>
      <c r="H32" s="33" t="s">
        <v>573</v>
      </c>
      <c r="I32" s="37">
        <v>45718</v>
      </c>
      <c r="J32" s="9"/>
    </row>
    <row r="33" spans="1:10" ht="18" customHeight="1" x14ac:dyDescent="0.25">
      <c r="A33" s="9" t="s">
        <v>624</v>
      </c>
      <c r="B33" s="9" t="s">
        <v>122</v>
      </c>
      <c r="C33" s="37">
        <v>45699</v>
      </c>
      <c r="D33" s="9" t="s">
        <v>625</v>
      </c>
      <c r="E33" s="30">
        <v>12341</v>
      </c>
      <c r="F33" s="31">
        <v>0.25</v>
      </c>
      <c r="G33" s="35">
        <f t="shared" si="0"/>
        <v>15426.25</v>
      </c>
      <c r="H33" s="33" t="s">
        <v>573</v>
      </c>
      <c r="I33" s="37">
        <v>45713</v>
      </c>
      <c r="J33" s="9"/>
    </row>
    <row r="34" spans="1:10" ht="18" customHeight="1" x14ac:dyDescent="0.25">
      <c r="A34" s="9" t="s">
        <v>626</v>
      </c>
      <c r="B34" s="9" t="s">
        <v>122</v>
      </c>
      <c r="C34" s="37">
        <v>45703</v>
      </c>
      <c r="D34" s="9" t="s">
        <v>627</v>
      </c>
      <c r="E34" s="30">
        <v>21393</v>
      </c>
      <c r="F34" s="31">
        <v>0.25</v>
      </c>
      <c r="G34" s="35">
        <f t="shared" si="0"/>
        <v>26741.25</v>
      </c>
      <c r="H34" s="33" t="s">
        <v>573</v>
      </c>
      <c r="I34" s="37">
        <v>45717</v>
      </c>
      <c r="J34" s="9"/>
    </row>
    <row r="35" spans="1:10" ht="18" customHeight="1" x14ac:dyDescent="0.25">
      <c r="A35" s="9" t="s">
        <v>628</v>
      </c>
      <c r="B35" s="9" t="s">
        <v>123</v>
      </c>
      <c r="C35" s="37">
        <v>45868</v>
      </c>
      <c r="D35" s="9" t="s">
        <v>629</v>
      </c>
      <c r="E35" s="30">
        <v>39322</v>
      </c>
      <c r="F35" s="31">
        <v>0.25</v>
      </c>
      <c r="G35" s="35">
        <f t="shared" si="0"/>
        <v>49152.5</v>
      </c>
      <c r="H35" s="33" t="s">
        <v>573</v>
      </c>
      <c r="I35" s="37">
        <v>45882</v>
      </c>
      <c r="J35" s="9"/>
    </row>
    <row r="36" spans="1:10" ht="18" customHeight="1" x14ac:dyDescent="0.25">
      <c r="A36" s="9" t="s">
        <v>630</v>
      </c>
      <c r="B36" s="9" t="s">
        <v>123</v>
      </c>
      <c r="C36" s="37">
        <v>45875</v>
      </c>
      <c r="D36" s="9" t="s">
        <v>631</v>
      </c>
      <c r="E36" s="30">
        <v>47356</v>
      </c>
      <c r="F36" s="31">
        <v>0.25</v>
      </c>
      <c r="G36" s="35">
        <f t="shared" si="0"/>
        <v>59195</v>
      </c>
      <c r="H36" s="33" t="s">
        <v>573</v>
      </c>
      <c r="I36" s="37">
        <v>45889</v>
      </c>
      <c r="J36" s="9"/>
    </row>
    <row r="37" spans="1:10" ht="18" customHeight="1" x14ac:dyDescent="0.25">
      <c r="A37" s="9" t="s">
        <v>632</v>
      </c>
      <c r="B37" s="9" t="s">
        <v>125</v>
      </c>
      <c r="C37" s="37">
        <v>45945</v>
      </c>
      <c r="D37" s="9" t="s">
        <v>577</v>
      </c>
      <c r="E37" s="30">
        <v>88717</v>
      </c>
      <c r="F37" s="31">
        <v>0.25</v>
      </c>
      <c r="G37" s="35">
        <f t="shared" si="0"/>
        <v>110896.25</v>
      </c>
      <c r="H37" s="33" t="s">
        <v>573</v>
      </c>
      <c r="I37" s="37">
        <v>45959</v>
      </c>
      <c r="J37" s="9"/>
    </row>
    <row r="38" spans="1:10" ht="18" customHeight="1" x14ac:dyDescent="0.25">
      <c r="A38" s="9" t="s">
        <v>633</v>
      </c>
      <c r="B38" s="9" t="s">
        <v>125</v>
      </c>
      <c r="C38" s="37">
        <v>45953</v>
      </c>
      <c r="D38" s="9" t="s">
        <v>579</v>
      </c>
      <c r="E38" s="30">
        <v>119976</v>
      </c>
      <c r="F38" s="31">
        <v>0.25</v>
      </c>
      <c r="G38" s="35">
        <f t="shared" si="0"/>
        <v>149970</v>
      </c>
      <c r="H38" s="33" t="s">
        <v>573</v>
      </c>
      <c r="I38" s="37">
        <v>45967</v>
      </c>
      <c r="J38" s="9"/>
    </row>
    <row r="39" spans="1:10" ht="18" customHeight="1" x14ac:dyDescent="0.25">
      <c r="A39" s="9" t="s">
        <v>634</v>
      </c>
      <c r="B39" s="9" t="s">
        <v>126</v>
      </c>
      <c r="C39" s="37">
        <v>45687</v>
      </c>
      <c r="D39" s="9" t="s">
        <v>623</v>
      </c>
      <c r="E39" s="30">
        <v>26181</v>
      </c>
      <c r="F39" s="31">
        <v>0.25</v>
      </c>
      <c r="G39" s="35">
        <f t="shared" si="0"/>
        <v>32726.25</v>
      </c>
      <c r="H39" s="33" t="s">
        <v>573</v>
      </c>
      <c r="I39" s="37">
        <v>45701</v>
      </c>
      <c r="J39" s="9"/>
    </row>
    <row r="40" spans="1:10" ht="18" customHeight="1" x14ac:dyDescent="0.25">
      <c r="A40" s="9" t="s">
        <v>635</v>
      </c>
      <c r="B40" s="9" t="s">
        <v>126</v>
      </c>
      <c r="C40" s="37">
        <v>45702</v>
      </c>
      <c r="D40" s="9" t="s">
        <v>625</v>
      </c>
      <c r="E40" s="30">
        <v>14218</v>
      </c>
      <c r="F40" s="31">
        <v>0.25</v>
      </c>
      <c r="G40" s="35">
        <f t="shared" si="0"/>
        <v>17772.5</v>
      </c>
      <c r="H40" s="33" t="s">
        <v>573</v>
      </c>
      <c r="I40" s="37">
        <v>45716</v>
      </c>
      <c r="J40" s="9"/>
    </row>
    <row r="41" spans="1:10" ht="18" customHeight="1" x14ac:dyDescent="0.25">
      <c r="A41" s="9" t="s">
        <v>636</v>
      </c>
      <c r="B41" s="9" t="s">
        <v>126</v>
      </c>
      <c r="C41" s="37">
        <v>45688</v>
      </c>
      <c r="D41" s="9" t="s">
        <v>627</v>
      </c>
      <c r="E41" s="30">
        <v>40134</v>
      </c>
      <c r="F41" s="31">
        <v>0.25</v>
      </c>
      <c r="G41" s="35">
        <f t="shared" si="0"/>
        <v>50167.5</v>
      </c>
      <c r="H41" s="33" t="s">
        <v>573</v>
      </c>
      <c r="I41" s="37">
        <v>45702</v>
      </c>
      <c r="J41" s="9"/>
    </row>
    <row r="42" spans="1:10" ht="18" customHeight="1" x14ac:dyDescent="0.25">
      <c r="A42" s="9"/>
      <c r="B42" s="9"/>
      <c r="C42" s="37"/>
      <c r="D42" s="9"/>
      <c r="E42" s="30"/>
      <c r="F42" s="31" t="str">
        <f>IF($E42="","",Innstillinger!$B$7)</f>
        <v/>
      </c>
      <c r="G42" s="35" t="str">
        <f t="shared" si="0"/>
        <v/>
      </c>
      <c r="H42" s="33"/>
      <c r="I42" s="37"/>
      <c r="J42" s="9"/>
    </row>
    <row r="43" spans="1:10" ht="18" customHeight="1" x14ac:dyDescent="0.25">
      <c r="A43" s="9"/>
      <c r="B43" s="9"/>
      <c r="C43" s="37"/>
      <c r="D43" s="9"/>
      <c r="E43" s="30"/>
      <c r="F43" s="31" t="str">
        <f>IF($E43="","",Innstillinger!$B$7)</f>
        <v/>
      </c>
      <c r="G43" s="35" t="str">
        <f t="shared" si="0"/>
        <v/>
      </c>
      <c r="H43" s="33"/>
      <c r="I43" s="37"/>
      <c r="J43" s="9"/>
    </row>
    <row r="44" spans="1:10" ht="18" customHeight="1" x14ac:dyDescent="0.25">
      <c r="A44" s="9"/>
      <c r="B44" s="9"/>
      <c r="C44" s="37"/>
      <c r="D44" s="9"/>
      <c r="E44" s="30"/>
      <c r="F44" s="31" t="str">
        <f>IF($E44="","",Innstillinger!$B$7)</f>
        <v/>
      </c>
      <c r="G44" s="35" t="str">
        <f t="shared" si="0"/>
        <v/>
      </c>
      <c r="H44" s="33"/>
      <c r="I44" s="37"/>
      <c r="J44" s="9"/>
    </row>
    <row r="45" spans="1:10" ht="18" customHeight="1" x14ac:dyDescent="0.25">
      <c r="A45" s="9"/>
      <c r="B45" s="9"/>
      <c r="C45" s="37"/>
      <c r="D45" s="9"/>
      <c r="E45" s="30"/>
      <c r="F45" s="31" t="str">
        <f>IF($E45="","",Innstillinger!$B$7)</f>
        <v/>
      </c>
      <c r="G45" s="35" t="str">
        <f t="shared" si="0"/>
        <v/>
      </c>
      <c r="H45" s="33"/>
      <c r="I45" s="37"/>
      <c r="J45" s="9"/>
    </row>
    <row r="46" spans="1:10" ht="18" customHeight="1" x14ac:dyDescent="0.25">
      <c r="A46" s="9"/>
      <c r="B46" s="9"/>
      <c r="C46" s="37"/>
      <c r="D46" s="9"/>
      <c r="E46" s="30"/>
      <c r="F46" s="31" t="str">
        <f>IF($E46="","",Innstillinger!$B$7)</f>
        <v/>
      </c>
      <c r="G46" s="35" t="str">
        <f t="shared" si="0"/>
        <v/>
      </c>
      <c r="H46" s="33"/>
      <c r="I46" s="37"/>
      <c r="J46" s="9"/>
    </row>
    <row r="47" spans="1:10" ht="18" customHeight="1" x14ac:dyDescent="0.25">
      <c r="A47" s="9"/>
      <c r="B47" s="9"/>
      <c r="C47" s="37"/>
      <c r="D47" s="9"/>
      <c r="E47" s="30"/>
      <c r="F47" s="31" t="str">
        <f>IF($E47="","",Innstillinger!$B$7)</f>
        <v/>
      </c>
      <c r="G47" s="35" t="str">
        <f t="shared" si="0"/>
        <v/>
      </c>
      <c r="H47" s="33"/>
      <c r="I47" s="37"/>
      <c r="J47" s="9"/>
    </row>
    <row r="48" spans="1:10" ht="18" customHeight="1" x14ac:dyDescent="0.25">
      <c r="A48" s="9"/>
      <c r="B48" s="9"/>
      <c r="C48" s="37"/>
      <c r="D48" s="9"/>
      <c r="E48" s="30"/>
      <c r="F48" s="31" t="str">
        <f>IF($E48="","",Innstillinger!$B$7)</f>
        <v/>
      </c>
      <c r="G48" s="35" t="str">
        <f t="shared" si="0"/>
        <v/>
      </c>
      <c r="H48" s="33"/>
      <c r="I48" s="37"/>
      <c r="J48" s="9"/>
    </row>
    <row r="49" spans="1:10" ht="18" customHeight="1" x14ac:dyDescent="0.25">
      <c r="A49" s="9"/>
      <c r="B49" s="9"/>
      <c r="C49" s="37"/>
      <c r="D49" s="9"/>
      <c r="E49" s="30"/>
      <c r="F49" s="31" t="str">
        <f>IF($E49="","",Innstillinger!$B$7)</f>
        <v/>
      </c>
      <c r="G49" s="35" t="str">
        <f t="shared" si="0"/>
        <v/>
      </c>
      <c r="H49" s="33"/>
      <c r="I49" s="37"/>
      <c r="J49" s="9"/>
    </row>
    <row r="50" spans="1:10" ht="18" customHeight="1" x14ac:dyDescent="0.25">
      <c r="A50" s="9"/>
      <c r="B50" s="9"/>
      <c r="C50" s="37"/>
      <c r="D50" s="9"/>
      <c r="E50" s="30"/>
      <c r="F50" s="31" t="str">
        <f>IF($E50="","",Innstillinger!$B$7)</f>
        <v/>
      </c>
      <c r="G50" s="35" t="str">
        <f t="shared" si="0"/>
        <v/>
      </c>
      <c r="H50" s="33"/>
      <c r="I50" s="37"/>
      <c r="J50" s="9"/>
    </row>
    <row r="51" spans="1:10" ht="18" customHeight="1" x14ac:dyDescent="0.25">
      <c r="A51" s="9"/>
      <c r="B51" s="9"/>
      <c r="C51" s="37"/>
      <c r="D51" s="9"/>
      <c r="E51" s="30"/>
      <c r="F51" s="31" t="str">
        <f>IF($E51="","",Innstillinger!$B$7)</f>
        <v/>
      </c>
      <c r="G51" s="35" t="str">
        <f t="shared" si="0"/>
        <v/>
      </c>
      <c r="H51" s="33"/>
      <c r="I51" s="37"/>
      <c r="J51" s="9"/>
    </row>
    <row r="52" spans="1:10" ht="18" customHeight="1" x14ac:dyDescent="0.25">
      <c r="A52" s="9"/>
      <c r="B52" s="9"/>
      <c r="C52" s="37"/>
      <c r="D52" s="9"/>
      <c r="E52" s="30"/>
      <c r="F52" s="31" t="str">
        <f>IF($E52="","",Innstillinger!$B$7)</f>
        <v/>
      </c>
      <c r="G52" s="35" t="str">
        <f t="shared" si="0"/>
        <v/>
      </c>
      <c r="H52" s="33"/>
      <c r="I52" s="37"/>
      <c r="J52" s="9"/>
    </row>
    <row r="53" spans="1:10" ht="18" customHeight="1" x14ac:dyDescent="0.25">
      <c r="A53" s="9"/>
      <c r="B53" s="9"/>
      <c r="C53" s="37"/>
      <c r="D53" s="9"/>
      <c r="E53" s="30"/>
      <c r="F53" s="31" t="str">
        <f>IF($E53="","",Innstillinger!$B$7)</f>
        <v/>
      </c>
      <c r="G53" s="35" t="str">
        <f t="shared" si="0"/>
        <v/>
      </c>
      <c r="H53" s="33"/>
      <c r="I53" s="37"/>
      <c r="J53" s="9"/>
    </row>
    <row r="54" spans="1:10" ht="18" customHeight="1" x14ac:dyDescent="0.25">
      <c r="A54" s="9"/>
      <c r="B54" s="9"/>
      <c r="C54" s="37"/>
      <c r="D54" s="9"/>
      <c r="E54" s="30"/>
      <c r="F54" s="31" t="str">
        <f>IF($E54="","",Innstillinger!$B$7)</f>
        <v/>
      </c>
      <c r="G54" s="35" t="str">
        <f t="shared" si="0"/>
        <v/>
      </c>
      <c r="H54" s="33"/>
      <c r="I54" s="37"/>
      <c r="J54" s="9"/>
    </row>
    <row r="55" spans="1:10" ht="18" customHeight="1" x14ac:dyDescent="0.25">
      <c r="A55" s="9"/>
      <c r="B55" s="9"/>
      <c r="C55" s="37"/>
      <c r="D55" s="9"/>
      <c r="E55" s="30"/>
      <c r="F55" s="31" t="str">
        <f>IF($E55="","",Innstillinger!$B$7)</f>
        <v/>
      </c>
      <c r="G55" s="35" t="str">
        <f t="shared" si="0"/>
        <v/>
      </c>
      <c r="H55" s="33"/>
      <c r="I55" s="37"/>
      <c r="J55" s="9"/>
    </row>
    <row r="56" spans="1:10" ht="18" customHeight="1" x14ac:dyDescent="0.25">
      <c r="A56" s="9"/>
      <c r="B56" s="9"/>
      <c r="C56" s="37"/>
      <c r="D56" s="9"/>
      <c r="E56" s="30"/>
      <c r="F56" s="31" t="str">
        <f>IF($E56="","",Innstillinger!$B$7)</f>
        <v/>
      </c>
      <c r="G56" s="35" t="str">
        <f t="shared" si="0"/>
        <v/>
      </c>
      <c r="H56" s="33"/>
      <c r="I56" s="37"/>
      <c r="J56" s="9"/>
    </row>
    <row r="57" spans="1:10" ht="18" customHeight="1" x14ac:dyDescent="0.25">
      <c r="A57" s="9"/>
      <c r="B57" s="9"/>
      <c r="C57" s="37"/>
      <c r="D57" s="9"/>
      <c r="E57" s="30"/>
      <c r="F57" s="31" t="str">
        <f>IF($E57="","",Innstillinger!$B$7)</f>
        <v/>
      </c>
      <c r="G57" s="35" t="str">
        <f t="shared" si="0"/>
        <v/>
      </c>
      <c r="H57" s="33"/>
      <c r="I57" s="37"/>
      <c r="J57" s="9"/>
    </row>
    <row r="58" spans="1:10" ht="18" customHeight="1" x14ac:dyDescent="0.25">
      <c r="A58" s="9"/>
      <c r="B58" s="9"/>
      <c r="C58" s="37"/>
      <c r="D58" s="9"/>
      <c r="E58" s="30"/>
      <c r="F58" s="31" t="str">
        <f>IF($E58="","",Innstillinger!$B$7)</f>
        <v/>
      </c>
      <c r="G58" s="35" t="str">
        <f t="shared" si="0"/>
        <v/>
      </c>
      <c r="H58" s="33"/>
      <c r="I58" s="37"/>
      <c r="J58" s="9"/>
    </row>
    <row r="59" spans="1:10" ht="18" customHeight="1" x14ac:dyDescent="0.25">
      <c r="A59" s="9"/>
      <c r="B59" s="9"/>
      <c r="C59" s="37"/>
      <c r="D59" s="9"/>
      <c r="E59" s="30"/>
      <c r="F59" s="31" t="str">
        <f>IF($E59="","",Innstillinger!$B$7)</f>
        <v/>
      </c>
      <c r="G59" s="35" t="str">
        <f t="shared" si="0"/>
        <v/>
      </c>
      <c r="H59" s="33"/>
      <c r="I59" s="37"/>
      <c r="J59" s="9"/>
    </row>
    <row r="60" spans="1:10" ht="18" customHeight="1" x14ac:dyDescent="0.25">
      <c r="A60" s="9"/>
      <c r="B60" s="9"/>
      <c r="C60" s="37"/>
      <c r="D60" s="9"/>
      <c r="E60" s="30"/>
      <c r="F60" s="31" t="str">
        <f>IF($E60="","",Innstillinger!$B$7)</f>
        <v/>
      </c>
      <c r="G60" s="35" t="str">
        <f t="shared" si="0"/>
        <v/>
      </c>
      <c r="H60" s="33"/>
      <c r="I60" s="37"/>
      <c r="J60" s="9"/>
    </row>
    <row r="61" spans="1:10" ht="18" customHeight="1" x14ac:dyDescent="0.25">
      <c r="A61" s="9"/>
      <c r="B61" s="9"/>
      <c r="C61" s="37"/>
      <c r="D61" s="9"/>
      <c r="E61" s="30"/>
      <c r="F61" s="31" t="str">
        <f>IF($E61="","",Innstillinger!$B$7)</f>
        <v/>
      </c>
      <c r="G61" s="35" t="str">
        <f t="shared" si="0"/>
        <v/>
      </c>
      <c r="H61" s="33"/>
      <c r="I61" s="37"/>
      <c r="J61" s="9"/>
    </row>
    <row r="62" spans="1:10" ht="18" customHeight="1" x14ac:dyDescent="0.25">
      <c r="A62" s="9"/>
      <c r="B62" s="9"/>
      <c r="C62" s="37"/>
      <c r="D62" s="9"/>
      <c r="E62" s="30"/>
      <c r="F62" s="31" t="str">
        <f>IF($E62="","",Innstillinger!$B$7)</f>
        <v/>
      </c>
      <c r="G62" s="35" t="str">
        <f t="shared" si="0"/>
        <v/>
      </c>
      <c r="H62" s="33"/>
      <c r="I62" s="37"/>
      <c r="J62" s="9"/>
    </row>
    <row r="63" spans="1:10" ht="18" customHeight="1" x14ac:dyDescent="0.25">
      <c r="A63" s="9"/>
      <c r="B63" s="9"/>
      <c r="C63" s="37"/>
      <c r="D63" s="9"/>
      <c r="E63" s="30"/>
      <c r="F63" s="31" t="str">
        <f>IF($E63="","",Innstillinger!$B$7)</f>
        <v/>
      </c>
      <c r="G63" s="35" t="str">
        <f t="shared" si="0"/>
        <v/>
      </c>
      <c r="H63" s="33"/>
      <c r="I63" s="37"/>
      <c r="J63" s="9"/>
    </row>
    <row r="64" spans="1:10" ht="18" customHeight="1" x14ac:dyDescent="0.25">
      <c r="A64" s="9"/>
      <c r="B64" s="9"/>
      <c r="C64" s="37"/>
      <c r="D64" s="9"/>
      <c r="E64" s="30"/>
      <c r="F64" s="31" t="str">
        <f>IF($E64="","",Innstillinger!$B$7)</f>
        <v/>
      </c>
      <c r="G64" s="35" t="str">
        <f t="shared" si="0"/>
        <v/>
      </c>
      <c r="H64" s="33"/>
      <c r="I64" s="37"/>
      <c r="J64" s="9"/>
    </row>
    <row r="65" spans="1:10" ht="18" customHeight="1" x14ac:dyDescent="0.25">
      <c r="A65" s="9"/>
      <c r="B65" s="9"/>
      <c r="C65" s="37"/>
      <c r="D65" s="9"/>
      <c r="E65" s="30"/>
      <c r="F65" s="31" t="str">
        <f>IF($E65="","",Innstillinger!$B$7)</f>
        <v/>
      </c>
      <c r="G65" s="35" t="str">
        <f t="shared" si="0"/>
        <v/>
      </c>
      <c r="H65" s="33"/>
      <c r="I65" s="37"/>
      <c r="J65" s="9"/>
    </row>
    <row r="66" spans="1:10" ht="18" customHeight="1" x14ac:dyDescent="0.25">
      <c r="A66" s="9"/>
      <c r="B66" s="9"/>
      <c r="C66" s="37"/>
      <c r="D66" s="9"/>
      <c r="E66" s="30"/>
      <c r="F66" s="31" t="str">
        <f>IF($E66="","",Innstillinger!$B$7)</f>
        <v/>
      </c>
      <c r="G66" s="35" t="str">
        <f t="shared" si="0"/>
        <v/>
      </c>
      <c r="H66" s="33"/>
      <c r="I66" s="37"/>
      <c r="J66" s="9"/>
    </row>
    <row r="67" spans="1:10" ht="18" customHeight="1" x14ac:dyDescent="0.25">
      <c r="A67" s="9"/>
      <c r="B67" s="9"/>
      <c r="C67" s="37"/>
      <c r="D67" s="9"/>
      <c r="E67" s="30"/>
      <c r="F67" s="31" t="str">
        <f>IF($E67="","",Innstillinger!$B$7)</f>
        <v/>
      </c>
      <c r="G67" s="35" t="str">
        <f t="shared" ref="G67:G130" si="1">IF(OR($E67="", $F67=""),"", $E67*(1+$F67))</f>
        <v/>
      </c>
      <c r="H67" s="33"/>
      <c r="I67" s="37"/>
      <c r="J67" s="9"/>
    </row>
    <row r="68" spans="1:10" ht="18" customHeight="1" x14ac:dyDescent="0.25">
      <c r="A68" s="9"/>
      <c r="B68" s="9"/>
      <c r="C68" s="37"/>
      <c r="D68" s="9"/>
      <c r="E68" s="30"/>
      <c r="F68" s="31" t="str">
        <f>IF($E68="","",Innstillinger!$B$7)</f>
        <v/>
      </c>
      <c r="G68" s="35" t="str">
        <f t="shared" si="1"/>
        <v/>
      </c>
      <c r="H68" s="33"/>
      <c r="I68" s="37"/>
      <c r="J68" s="9"/>
    </row>
    <row r="69" spans="1:10" ht="18" customHeight="1" x14ac:dyDescent="0.25">
      <c r="A69" s="9"/>
      <c r="B69" s="9"/>
      <c r="C69" s="37"/>
      <c r="D69" s="9"/>
      <c r="E69" s="30"/>
      <c r="F69" s="31" t="str">
        <f>IF($E69="","",Innstillinger!$B$7)</f>
        <v/>
      </c>
      <c r="G69" s="35" t="str">
        <f t="shared" si="1"/>
        <v/>
      </c>
      <c r="H69" s="33"/>
      <c r="I69" s="37"/>
      <c r="J69" s="9"/>
    </row>
    <row r="70" spans="1:10" ht="18" customHeight="1" x14ac:dyDescent="0.25">
      <c r="A70" s="9"/>
      <c r="B70" s="9"/>
      <c r="C70" s="37"/>
      <c r="D70" s="9"/>
      <c r="E70" s="30"/>
      <c r="F70" s="31" t="str">
        <f>IF($E70="","",Innstillinger!$B$7)</f>
        <v/>
      </c>
      <c r="G70" s="35" t="str">
        <f t="shared" si="1"/>
        <v/>
      </c>
      <c r="H70" s="33"/>
      <c r="I70" s="37"/>
      <c r="J70" s="9"/>
    </row>
    <row r="71" spans="1:10" ht="18" customHeight="1" x14ac:dyDescent="0.25">
      <c r="A71" s="9"/>
      <c r="B71" s="9"/>
      <c r="C71" s="37"/>
      <c r="D71" s="9"/>
      <c r="E71" s="30"/>
      <c r="F71" s="31" t="str">
        <f>IF($E71="","",Innstillinger!$B$7)</f>
        <v/>
      </c>
      <c r="G71" s="35" t="str">
        <f t="shared" si="1"/>
        <v/>
      </c>
      <c r="H71" s="33"/>
      <c r="I71" s="37"/>
      <c r="J71" s="9"/>
    </row>
    <row r="72" spans="1:10" ht="18" customHeight="1" x14ac:dyDescent="0.25">
      <c r="A72" s="9"/>
      <c r="B72" s="9"/>
      <c r="C72" s="37"/>
      <c r="D72" s="9"/>
      <c r="E72" s="30"/>
      <c r="F72" s="31" t="str">
        <f>IF($E72="","",Innstillinger!$B$7)</f>
        <v/>
      </c>
      <c r="G72" s="35" t="str">
        <f t="shared" si="1"/>
        <v/>
      </c>
      <c r="H72" s="33"/>
      <c r="I72" s="37"/>
      <c r="J72" s="9"/>
    </row>
    <row r="73" spans="1:10" ht="18" customHeight="1" x14ac:dyDescent="0.25">
      <c r="A73" s="9"/>
      <c r="B73" s="9"/>
      <c r="C73" s="37"/>
      <c r="D73" s="9"/>
      <c r="E73" s="30"/>
      <c r="F73" s="31" t="str">
        <f>IF($E73="","",Innstillinger!$B$7)</f>
        <v/>
      </c>
      <c r="G73" s="35" t="str">
        <f t="shared" si="1"/>
        <v/>
      </c>
      <c r="H73" s="33"/>
      <c r="I73" s="37"/>
      <c r="J73" s="9"/>
    </row>
    <row r="74" spans="1:10" ht="18" customHeight="1" x14ac:dyDescent="0.25">
      <c r="A74" s="9"/>
      <c r="B74" s="9"/>
      <c r="C74" s="37"/>
      <c r="D74" s="9"/>
      <c r="E74" s="30"/>
      <c r="F74" s="31" t="str">
        <f>IF($E74="","",Innstillinger!$B$7)</f>
        <v/>
      </c>
      <c r="G74" s="35" t="str">
        <f t="shared" si="1"/>
        <v/>
      </c>
      <c r="H74" s="33"/>
      <c r="I74" s="37"/>
      <c r="J74" s="9"/>
    </row>
    <row r="75" spans="1:10" ht="18" customHeight="1" x14ac:dyDescent="0.25">
      <c r="A75" s="9"/>
      <c r="B75" s="9"/>
      <c r="C75" s="37"/>
      <c r="D75" s="9"/>
      <c r="E75" s="30"/>
      <c r="F75" s="31" t="str">
        <f>IF($E75="","",Innstillinger!$B$7)</f>
        <v/>
      </c>
      <c r="G75" s="35" t="str">
        <f t="shared" si="1"/>
        <v/>
      </c>
      <c r="H75" s="33"/>
      <c r="I75" s="37"/>
      <c r="J75" s="9"/>
    </row>
    <row r="76" spans="1:10" ht="18" customHeight="1" x14ac:dyDescent="0.25">
      <c r="A76" s="9"/>
      <c r="B76" s="9"/>
      <c r="C76" s="37"/>
      <c r="D76" s="9"/>
      <c r="E76" s="30"/>
      <c r="F76" s="31" t="str">
        <f>IF($E76="","",Innstillinger!$B$7)</f>
        <v/>
      </c>
      <c r="G76" s="35" t="str">
        <f t="shared" si="1"/>
        <v/>
      </c>
      <c r="H76" s="33"/>
      <c r="I76" s="37"/>
      <c r="J76" s="9"/>
    </row>
    <row r="77" spans="1:10" ht="18" customHeight="1" x14ac:dyDescent="0.25">
      <c r="A77" s="9"/>
      <c r="B77" s="9"/>
      <c r="C77" s="37"/>
      <c r="D77" s="9"/>
      <c r="E77" s="30"/>
      <c r="F77" s="31" t="str">
        <f>IF($E77="","",Innstillinger!$B$7)</f>
        <v/>
      </c>
      <c r="G77" s="35" t="str">
        <f t="shared" si="1"/>
        <v/>
      </c>
      <c r="H77" s="33"/>
      <c r="I77" s="37"/>
      <c r="J77" s="9"/>
    </row>
    <row r="78" spans="1:10" ht="18" customHeight="1" x14ac:dyDescent="0.25">
      <c r="A78" s="9"/>
      <c r="B78" s="9"/>
      <c r="C78" s="37"/>
      <c r="D78" s="9"/>
      <c r="E78" s="30"/>
      <c r="F78" s="31" t="str">
        <f>IF($E78="","",Innstillinger!$B$7)</f>
        <v/>
      </c>
      <c r="G78" s="35" t="str">
        <f t="shared" si="1"/>
        <v/>
      </c>
      <c r="H78" s="33"/>
      <c r="I78" s="37"/>
      <c r="J78" s="9"/>
    </row>
    <row r="79" spans="1:10" ht="18" customHeight="1" x14ac:dyDescent="0.25">
      <c r="A79" s="9"/>
      <c r="B79" s="9"/>
      <c r="C79" s="37"/>
      <c r="D79" s="9"/>
      <c r="E79" s="30"/>
      <c r="F79" s="31" t="str">
        <f>IF($E79="","",Innstillinger!$B$7)</f>
        <v/>
      </c>
      <c r="G79" s="35" t="str">
        <f t="shared" si="1"/>
        <v/>
      </c>
      <c r="H79" s="33"/>
      <c r="I79" s="37"/>
      <c r="J79" s="9"/>
    </row>
    <row r="80" spans="1:10" ht="18" customHeight="1" x14ac:dyDescent="0.25">
      <c r="A80" s="9"/>
      <c r="B80" s="9"/>
      <c r="C80" s="37"/>
      <c r="D80" s="9"/>
      <c r="E80" s="30"/>
      <c r="F80" s="31" t="str">
        <f>IF($E80="","",Innstillinger!$B$7)</f>
        <v/>
      </c>
      <c r="G80" s="35" t="str">
        <f t="shared" si="1"/>
        <v/>
      </c>
      <c r="H80" s="33"/>
      <c r="I80" s="37"/>
      <c r="J80" s="9"/>
    </row>
    <row r="81" spans="1:10" ht="18" customHeight="1" x14ac:dyDescent="0.25">
      <c r="A81" s="9"/>
      <c r="B81" s="9"/>
      <c r="C81" s="37"/>
      <c r="D81" s="9"/>
      <c r="E81" s="30"/>
      <c r="F81" s="31" t="str">
        <f>IF($E81="","",Innstillinger!$B$7)</f>
        <v/>
      </c>
      <c r="G81" s="35" t="str">
        <f t="shared" si="1"/>
        <v/>
      </c>
      <c r="H81" s="33"/>
      <c r="I81" s="37"/>
      <c r="J81" s="9"/>
    </row>
    <row r="82" spans="1:10" ht="18" customHeight="1" x14ac:dyDescent="0.25">
      <c r="A82" s="9"/>
      <c r="B82" s="9"/>
      <c r="C82" s="37"/>
      <c r="D82" s="9"/>
      <c r="E82" s="30"/>
      <c r="F82" s="31" t="str">
        <f>IF($E82="","",Innstillinger!$B$7)</f>
        <v/>
      </c>
      <c r="G82" s="35" t="str">
        <f t="shared" si="1"/>
        <v/>
      </c>
      <c r="H82" s="33"/>
      <c r="I82" s="37"/>
      <c r="J82" s="9"/>
    </row>
    <row r="83" spans="1:10" ht="18" customHeight="1" x14ac:dyDescent="0.25">
      <c r="A83" s="9"/>
      <c r="B83" s="9"/>
      <c r="C83" s="37"/>
      <c r="D83" s="9"/>
      <c r="E83" s="30"/>
      <c r="F83" s="31" t="str">
        <f>IF($E83="","",Innstillinger!$B$7)</f>
        <v/>
      </c>
      <c r="G83" s="35" t="str">
        <f t="shared" si="1"/>
        <v/>
      </c>
      <c r="H83" s="33"/>
      <c r="I83" s="37"/>
      <c r="J83" s="9"/>
    </row>
    <row r="84" spans="1:10" ht="18" customHeight="1" x14ac:dyDescent="0.25">
      <c r="A84" s="9"/>
      <c r="B84" s="9"/>
      <c r="C84" s="37"/>
      <c r="D84" s="9"/>
      <c r="E84" s="30"/>
      <c r="F84" s="31" t="str">
        <f>IF($E84="","",Innstillinger!$B$7)</f>
        <v/>
      </c>
      <c r="G84" s="35" t="str">
        <f t="shared" si="1"/>
        <v/>
      </c>
      <c r="H84" s="33"/>
      <c r="I84" s="37"/>
      <c r="J84" s="9"/>
    </row>
    <row r="85" spans="1:10" ht="18" customHeight="1" x14ac:dyDescent="0.25">
      <c r="A85" s="9"/>
      <c r="B85" s="9"/>
      <c r="C85" s="37"/>
      <c r="D85" s="9"/>
      <c r="E85" s="30"/>
      <c r="F85" s="31" t="str">
        <f>IF($E85="","",Innstillinger!$B$7)</f>
        <v/>
      </c>
      <c r="G85" s="35" t="str">
        <f t="shared" si="1"/>
        <v/>
      </c>
      <c r="H85" s="33"/>
      <c r="I85" s="37"/>
      <c r="J85" s="9"/>
    </row>
    <row r="86" spans="1:10" ht="18" customHeight="1" x14ac:dyDescent="0.25">
      <c r="A86" s="9"/>
      <c r="B86" s="9"/>
      <c r="C86" s="37"/>
      <c r="D86" s="9"/>
      <c r="E86" s="30"/>
      <c r="F86" s="31" t="str">
        <f>IF($E86="","",Innstillinger!$B$7)</f>
        <v/>
      </c>
      <c r="G86" s="35" t="str">
        <f t="shared" si="1"/>
        <v/>
      </c>
      <c r="H86" s="33"/>
      <c r="I86" s="37"/>
      <c r="J86" s="9"/>
    </row>
    <row r="87" spans="1:10" ht="18" customHeight="1" x14ac:dyDescent="0.25">
      <c r="A87" s="9"/>
      <c r="B87" s="9"/>
      <c r="C87" s="37"/>
      <c r="D87" s="9"/>
      <c r="E87" s="30"/>
      <c r="F87" s="31" t="str">
        <f>IF($E87="","",Innstillinger!$B$7)</f>
        <v/>
      </c>
      <c r="G87" s="35" t="str">
        <f t="shared" si="1"/>
        <v/>
      </c>
      <c r="H87" s="33"/>
      <c r="I87" s="37"/>
      <c r="J87" s="9"/>
    </row>
    <row r="88" spans="1:10" ht="18" customHeight="1" x14ac:dyDescent="0.25">
      <c r="A88" s="9"/>
      <c r="B88" s="9"/>
      <c r="C88" s="37"/>
      <c r="D88" s="9"/>
      <c r="E88" s="30"/>
      <c r="F88" s="31" t="str">
        <f>IF($E88="","",Innstillinger!$B$7)</f>
        <v/>
      </c>
      <c r="G88" s="35" t="str">
        <f t="shared" si="1"/>
        <v/>
      </c>
      <c r="H88" s="33"/>
      <c r="I88" s="37"/>
      <c r="J88" s="9"/>
    </row>
    <row r="89" spans="1:10" ht="18" customHeight="1" x14ac:dyDescent="0.25">
      <c r="A89" s="9"/>
      <c r="B89" s="9"/>
      <c r="C89" s="37"/>
      <c r="D89" s="9"/>
      <c r="E89" s="30"/>
      <c r="F89" s="31" t="str">
        <f>IF($E89="","",Innstillinger!$B$7)</f>
        <v/>
      </c>
      <c r="G89" s="35" t="str">
        <f t="shared" si="1"/>
        <v/>
      </c>
      <c r="H89" s="33"/>
      <c r="I89" s="37"/>
      <c r="J89" s="9"/>
    </row>
    <row r="90" spans="1:10" ht="18" customHeight="1" x14ac:dyDescent="0.25">
      <c r="A90" s="9"/>
      <c r="B90" s="9"/>
      <c r="C90" s="37"/>
      <c r="D90" s="9"/>
      <c r="E90" s="30"/>
      <c r="F90" s="31" t="str">
        <f>IF($E90="","",Innstillinger!$B$7)</f>
        <v/>
      </c>
      <c r="G90" s="35" t="str">
        <f t="shared" si="1"/>
        <v/>
      </c>
      <c r="H90" s="33"/>
      <c r="I90" s="37"/>
      <c r="J90" s="9"/>
    </row>
    <row r="91" spans="1:10" ht="18" customHeight="1" x14ac:dyDescent="0.25">
      <c r="A91" s="9"/>
      <c r="B91" s="9"/>
      <c r="C91" s="37"/>
      <c r="D91" s="9"/>
      <c r="E91" s="30"/>
      <c r="F91" s="31" t="str">
        <f>IF($E91="","",Innstillinger!$B$7)</f>
        <v/>
      </c>
      <c r="G91" s="35" t="str">
        <f t="shared" si="1"/>
        <v/>
      </c>
      <c r="H91" s="33"/>
      <c r="I91" s="37"/>
      <c r="J91" s="9"/>
    </row>
    <row r="92" spans="1:10" ht="18" customHeight="1" x14ac:dyDescent="0.25">
      <c r="A92" s="9"/>
      <c r="B92" s="9"/>
      <c r="C92" s="37"/>
      <c r="D92" s="9"/>
      <c r="E92" s="30"/>
      <c r="F92" s="31" t="str">
        <f>IF($E92="","",Innstillinger!$B$7)</f>
        <v/>
      </c>
      <c r="G92" s="35" t="str">
        <f t="shared" si="1"/>
        <v/>
      </c>
      <c r="H92" s="33"/>
      <c r="I92" s="37"/>
      <c r="J92" s="9"/>
    </row>
    <row r="93" spans="1:10" ht="18" customHeight="1" x14ac:dyDescent="0.25">
      <c r="A93" s="9"/>
      <c r="B93" s="9"/>
      <c r="C93" s="37"/>
      <c r="D93" s="9"/>
      <c r="E93" s="30"/>
      <c r="F93" s="31" t="str">
        <f>IF($E93="","",Innstillinger!$B$7)</f>
        <v/>
      </c>
      <c r="G93" s="35" t="str">
        <f t="shared" si="1"/>
        <v/>
      </c>
      <c r="H93" s="33"/>
      <c r="I93" s="37"/>
      <c r="J93" s="9"/>
    </row>
    <row r="94" spans="1:10" ht="18" customHeight="1" x14ac:dyDescent="0.25">
      <c r="A94" s="9"/>
      <c r="B94" s="9"/>
      <c r="C94" s="37"/>
      <c r="D94" s="9"/>
      <c r="E94" s="30"/>
      <c r="F94" s="31" t="str">
        <f>IF($E94="","",Innstillinger!$B$7)</f>
        <v/>
      </c>
      <c r="G94" s="35" t="str">
        <f t="shared" si="1"/>
        <v/>
      </c>
      <c r="H94" s="33"/>
      <c r="I94" s="37"/>
      <c r="J94" s="9"/>
    </row>
    <row r="95" spans="1:10" ht="18" customHeight="1" x14ac:dyDescent="0.25">
      <c r="A95" s="9"/>
      <c r="B95" s="9"/>
      <c r="C95" s="37"/>
      <c r="D95" s="9"/>
      <c r="E95" s="30"/>
      <c r="F95" s="31" t="str">
        <f>IF($E95="","",Innstillinger!$B$7)</f>
        <v/>
      </c>
      <c r="G95" s="35" t="str">
        <f t="shared" si="1"/>
        <v/>
      </c>
      <c r="H95" s="33"/>
      <c r="I95" s="37"/>
      <c r="J95" s="9"/>
    </row>
    <row r="96" spans="1:10" ht="18" customHeight="1" x14ac:dyDescent="0.25">
      <c r="A96" s="9"/>
      <c r="B96" s="9"/>
      <c r="C96" s="37"/>
      <c r="D96" s="9"/>
      <c r="E96" s="30"/>
      <c r="F96" s="31" t="str">
        <f>IF($E96="","",Innstillinger!$B$7)</f>
        <v/>
      </c>
      <c r="G96" s="35" t="str">
        <f t="shared" si="1"/>
        <v/>
      </c>
      <c r="H96" s="33"/>
      <c r="I96" s="37"/>
      <c r="J96" s="9"/>
    </row>
    <row r="97" spans="1:10" ht="18" customHeight="1" x14ac:dyDescent="0.25">
      <c r="A97" s="9"/>
      <c r="B97" s="9"/>
      <c r="C97" s="37"/>
      <c r="D97" s="9"/>
      <c r="E97" s="30"/>
      <c r="F97" s="31" t="str">
        <f>IF($E97="","",Innstillinger!$B$7)</f>
        <v/>
      </c>
      <c r="G97" s="35" t="str">
        <f t="shared" si="1"/>
        <v/>
      </c>
      <c r="H97" s="33"/>
      <c r="I97" s="37"/>
      <c r="J97" s="9"/>
    </row>
    <row r="98" spans="1:10" ht="18" customHeight="1" x14ac:dyDescent="0.25">
      <c r="A98" s="9"/>
      <c r="B98" s="9"/>
      <c r="C98" s="37"/>
      <c r="D98" s="9"/>
      <c r="E98" s="30"/>
      <c r="F98" s="31" t="str">
        <f>IF($E98="","",Innstillinger!$B$7)</f>
        <v/>
      </c>
      <c r="G98" s="35" t="str">
        <f t="shared" si="1"/>
        <v/>
      </c>
      <c r="H98" s="33"/>
      <c r="I98" s="37"/>
      <c r="J98" s="9"/>
    </row>
    <row r="99" spans="1:10" ht="18" customHeight="1" x14ac:dyDescent="0.25">
      <c r="A99" s="9"/>
      <c r="B99" s="9"/>
      <c r="C99" s="37"/>
      <c r="D99" s="9"/>
      <c r="E99" s="30"/>
      <c r="F99" s="31" t="str">
        <f>IF($E99="","",Innstillinger!$B$7)</f>
        <v/>
      </c>
      <c r="G99" s="35" t="str">
        <f t="shared" si="1"/>
        <v/>
      </c>
      <c r="H99" s="33"/>
      <c r="I99" s="37"/>
      <c r="J99" s="9"/>
    </row>
    <row r="100" spans="1:10" ht="18" customHeight="1" x14ac:dyDescent="0.25">
      <c r="A100" s="9"/>
      <c r="B100" s="9"/>
      <c r="C100" s="37"/>
      <c r="D100" s="9"/>
      <c r="E100" s="30"/>
      <c r="F100" s="31" t="str">
        <f>IF($E100="","",Innstillinger!$B$7)</f>
        <v/>
      </c>
      <c r="G100" s="35" t="str">
        <f t="shared" si="1"/>
        <v/>
      </c>
      <c r="H100" s="33"/>
      <c r="I100" s="37"/>
      <c r="J100" s="9"/>
    </row>
    <row r="101" spans="1:10" ht="18" customHeight="1" x14ac:dyDescent="0.25">
      <c r="A101" s="9"/>
      <c r="B101" s="9"/>
      <c r="C101" s="37"/>
      <c r="D101" s="9"/>
      <c r="E101" s="30"/>
      <c r="F101" s="31" t="str">
        <f>IF($E101="","",Innstillinger!$B$7)</f>
        <v/>
      </c>
      <c r="G101" s="35" t="str">
        <f t="shared" si="1"/>
        <v/>
      </c>
      <c r="H101" s="33"/>
      <c r="I101" s="37"/>
      <c r="J101" s="9"/>
    </row>
    <row r="102" spans="1:10" ht="18" customHeight="1" x14ac:dyDescent="0.25">
      <c r="A102" s="9"/>
      <c r="B102" s="9"/>
      <c r="C102" s="37"/>
      <c r="D102" s="9"/>
      <c r="E102" s="30"/>
      <c r="F102" s="31" t="str">
        <f>IF($E102="","",Innstillinger!$B$7)</f>
        <v/>
      </c>
      <c r="G102" s="35" t="str">
        <f t="shared" si="1"/>
        <v/>
      </c>
      <c r="H102" s="33"/>
      <c r="I102" s="37"/>
      <c r="J102" s="9"/>
    </row>
    <row r="103" spans="1:10" ht="18" customHeight="1" x14ac:dyDescent="0.25">
      <c r="A103" s="9"/>
      <c r="B103" s="9"/>
      <c r="C103" s="37"/>
      <c r="D103" s="9"/>
      <c r="E103" s="30"/>
      <c r="F103" s="31" t="str">
        <f>IF($E103="","",Innstillinger!$B$7)</f>
        <v/>
      </c>
      <c r="G103" s="35" t="str">
        <f t="shared" si="1"/>
        <v/>
      </c>
      <c r="H103" s="33"/>
      <c r="I103" s="37"/>
      <c r="J103" s="9"/>
    </row>
    <row r="104" spans="1:10" ht="18" customHeight="1" x14ac:dyDescent="0.25">
      <c r="A104" s="9"/>
      <c r="B104" s="9"/>
      <c r="C104" s="37"/>
      <c r="D104" s="9"/>
      <c r="E104" s="30"/>
      <c r="F104" s="31" t="str">
        <f>IF($E104="","",Innstillinger!$B$7)</f>
        <v/>
      </c>
      <c r="G104" s="35" t="str">
        <f t="shared" si="1"/>
        <v/>
      </c>
      <c r="H104" s="33"/>
      <c r="I104" s="37"/>
      <c r="J104" s="9"/>
    </row>
    <row r="105" spans="1:10" ht="18" customHeight="1" x14ac:dyDescent="0.25">
      <c r="A105" s="9"/>
      <c r="B105" s="9"/>
      <c r="C105" s="37"/>
      <c r="D105" s="9"/>
      <c r="E105" s="30"/>
      <c r="F105" s="31" t="str">
        <f>IF($E105="","",Innstillinger!$B$7)</f>
        <v/>
      </c>
      <c r="G105" s="35" t="str">
        <f t="shared" si="1"/>
        <v/>
      </c>
      <c r="H105" s="33"/>
      <c r="I105" s="37"/>
      <c r="J105" s="9"/>
    </row>
    <row r="106" spans="1:10" ht="18" customHeight="1" x14ac:dyDescent="0.25">
      <c r="A106" s="9"/>
      <c r="B106" s="9"/>
      <c r="C106" s="37"/>
      <c r="D106" s="9"/>
      <c r="E106" s="30"/>
      <c r="F106" s="31" t="str">
        <f>IF($E106="","",Innstillinger!$B$7)</f>
        <v/>
      </c>
      <c r="G106" s="35" t="str">
        <f t="shared" si="1"/>
        <v/>
      </c>
      <c r="H106" s="33"/>
      <c r="I106" s="37"/>
      <c r="J106" s="9"/>
    </row>
    <row r="107" spans="1:10" ht="18" customHeight="1" x14ac:dyDescent="0.25">
      <c r="A107" s="9"/>
      <c r="B107" s="9"/>
      <c r="C107" s="37"/>
      <c r="D107" s="9"/>
      <c r="E107" s="30"/>
      <c r="F107" s="31" t="str">
        <f>IF($E107="","",Innstillinger!$B$7)</f>
        <v/>
      </c>
      <c r="G107" s="35" t="str">
        <f t="shared" si="1"/>
        <v/>
      </c>
      <c r="H107" s="33"/>
      <c r="I107" s="37"/>
      <c r="J107" s="9"/>
    </row>
    <row r="108" spans="1:10" ht="18" customHeight="1" x14ac:dyDescent="0.25">
      <c r="A108" s="9"/>
      <c r="B108" s="9"/>
      <c r="C108" s="37"/>
      <c r="D108" s="9"/>
      <c r="E108" s="30"/>
      <c r="F108" s="31" t="str">
        <f>IF($E108="","",Innstillinger!$B$7)</f>
        <v/>
      </c>
      <c r="G108" s="35" t="str">
        <f t="shared" si="1"/>
        <v/>
      </c>
      <c r="H108" s="33"/>
      <c r="I108" s="37"/>
      <c r="J108" s="9"/>
    </row>
    <row r="109" spans="1:10" ht="18" customHeight="1" x14ac:dyDescent="0.25">
      <c r="A109" s="9"/>
      <c r="B109" s="9"/>
      <c r="C109" s="37"/>
      <c r="D109" s="9"/>
      <c r="E109" s="30"/>
      <c r="F109" s="31" t="str">
        <f>IF($E109="","",Innstillinger!$B$7)</f>
        <v/>
      </c>
      <c r="G109" s="35" t="str">
        <f t="shared" si="1"/>
        <v/>
      </c>
      <c r="H109" s="33"/>
      <c r="I109" s="37"/>
      <c r="J109" s="9"/>
    </row>
    <row r="110" spans="1:10" ht="18" customHeight="1" x14ac:dyDescent="0.25">
      <c r="A110" s="9"/>
      <c r="B110" s="9"/>
      <c r="C110" s="37"/>
      <c r="D110" s="9"/>
      <c r="E110" s="30"/>
      <c r="F110" s="31" t="str">
        <f>IF($E110="","",Innstillinger!$B$7)</f>
        <v/>
      </c>
      <c r="G110" s="35" t="str">
        <f t="shared" si="1"/>
        <v/>
      </c>
      <c r="H110" s="33"/>
      <c r="I110" s="37"/>
      <c r="J110" s="9"/>
    </row>
    <row r="111" spans="1:10" ht="18" customHeight="1" x14ac:dyDescent="0.25">
      <c r="A111" s="9"/>
      <c r="B111" s="9"/>
      <c r="C111" s="37"/>
      <c r="D111" s="9"/>
      <c r="E111" s="30"/>
      <c r="F111" s="31" t="str">
        <f>IF($E111="","",Innstillinger!$B$7)</f>
        <v/>
      </c>
      <c r="G111" s="35" t="str">
        <f t="shared" si="1"/>
        <v/>
      </c>
      <c r="H111" s="33"/>
      <c r="I111" s="37"/>
      <c r="J111" s="9"/>
    </row>
    <row r="112" spans="1:10" ht="18" customHeight="1" x14ac:dyDescent="0.25">
      <c r="A112" s="9"/>
      <c r="B112" s="9"/>
      <c r="C112" s="37"/>
      <c r="D112" s="9"/>
      <c r="E112" s="30"/>
      <c r="F112" s="31" t="str">
        <f>IF($E112="","",Innstillinger!$B$7)</f>
        <v/>
      </c>
      <c r="G112" s="35" t="str">
        <f t="shared" si="1"/>
        <v/>
      </c>
      <c r="H112" s="33"/>
      <c r="I112" s="37"/>
      <c r="J112" s="9"/>
    </row>
    <row r="113" spans="1:10" ht="18" customHeight="1" x14ac:dyDescent="0.25">
      <c r="A113" s="9"/>
      <c r="B113" s="9"/>
      <c r="C113" s="37"/>
      <c r="D113" s="9"/>
      <c r="E113" s="30"/>
      <c r="F113" s="31" t="str">
        <f>IF($E113="","",Innstillinger!$B$7)</f>
        <v/>
      </c>
      <c r="G113" s="35" t="str">
        <f t="shared" si="1"/>
        <v/>
      </c>
      <c r="H113" s="33"/>
      <c r="I113" s="37"/>
      <c r="J113" s="9"/>
    </row>
    <row r="114" spans="1:10" ht="18" customHeight="1" x14ac:dyDescent="0.25">
      <c r="A114" s="9"/>
      <c r="B114" s="9"/>
      <c r="C114" s="37"/>
      <c r="D114" s="9"/>
      <c r="E114" s="30"/>
      <c r="F114" s="31" t="str">
        <f>IF($E114="","",Innstillinger!$B$7)</f>
        <v/>
      </c>
      <c r="G114" s="35" t="str">
        <f t="shared" si="1"/>
        <v/>
      </c>
      <c r="H114" s="33"/>
      <c r="I114" s="37"/>
      <c r="J114" s="9"/>
    </row>
    <row r="115" spans="1:10" ht="18" customHeight="1" x14ac:dyDescent="0.25">
      <c r="A115" s="9"/>
      <c r="B115" s="9"/>
      <c r="C115" s="37"/>
      <c r="D115" s="9"/>
      <c r="E115" s="30"/>
      <c r="F115" s="31" t="str">
        <f>IF($E115="","",Innstillinger!$B$7)</f>
        <v/>
      </c>
      <c r="G115" s="35" t="str">
        <f t="shared" si="1"/>
        <v/>
      </c>
      <c r="H115" s="33"/>
      <c r="I115" s="37"/>
      <c r="J115" s="9"/>
    </row>
    <row r="116" spans="1:10" ht="18" customHeight="1" x14ac:dyDescent="0.25">
      <c r="A116" s="9"/>
      <c r="B116" s="9"/>
      <c r="C116" s="37"/>
      <c r="D116" s="9"/>
      <c r="E116" s="30"/>
      <c r="F116" s="31" t="str">
        <f>IF($E116="","",Innstillinger!$B$7)</f>
        <v/>
      </c>
      <c r="G116" s="35" t="str">
        <f t="shared" si="1"/>
        <v/>
      </c>
      <c r="H116" s="33"/>
      <c r="I116" s="37"/>
      <c r="J116" s="9"/>
    </row>
    <row r="117" spans="1:10" ht="18" customHeight="1" x14ac:dyDescent="0.25">
      <c r="A117" s="9"/>
      <c r="B117" s="9"/>
      <c r="C117" s="37"/>
      <c r="D117" s="9"/>
      <c r="E117" s="30"/>
      <c r="F117" s="31" t="str">
        <f>IF($E117="","",Innstillinger!$B$7)</f>
        <v/>
      </c>
      <c r="G117" s="35" t="str">
        <f t="shared" si="1"/>
        <v/>
      </c>
      <c r="H117" s="33"/>
      <c r="I117" s="37"/>
      <c r="J117" s="9"/>
    </row>
    <row r="118" spans="1:10" ht="18" customHeight="1" x14ac:dyDescent="0.25">
      <c r="A118" s="9"/>
      <c r="B118" s="9"/>
      <c r="C118" s="37"/>
      <c r="D118" s="9"/>
      <c r="E118" s="30"/>
      <c r="F118" s="31" t="str">
        <f>IF($E118="","",Innstillinger!$B$7)</f>
        <v/>
      </c>
      <c r="G118" s="35" t="str">
        <f t="shared" si="1"/>
        <v/>
      </c>
      <c r="H118" s="33"/>
      <c r="I118" s="37"/>
      <c r="J118" s="9"/>
    </row>
    <row r="119" spans="1:10" ht="18" customHeight="1" x14ac:dyDescent="0.25">
      <c r="A119" s="9"/>
      <c r="B119" s="9"/>
      <c r="C119" s="37"/>
      <c r="D119" s="9"/>
      <c r="E119" s="30"/>
      <c r="F119" s="31" t="str">
        <f>IF($E119="","",Innstillinger!$B$7)</f>
        <v/>
      </c>
      <c r="G119" s="35" t="str">
        <f t="shared" si="1"/>
        <v/>
      </c>
      <c r="H119" s="33"/>
      <c r="I119" s="37"/>
      <c r="J119" s="9"/>
    </row>
    <row r="120" spans="1:10" ht="18" customHeight="1" x14ac:dyDescent="0.25">
      <c r="A120" s="9"/>
      <c r="B120" s="9"/>
      <c r="C120" s="37"/>
      <c r="D120" s="9"/>
      <c r="E120" s="30"/>
      <c r="F120" s="31" t="str">
        <f>IF($E120="","",Innstillinger!$B$7)</f>
        <v/>
      </c>
      <c r="G120" s="35" t="str">
        <f t="shared" si="1"/>
        <v/>
      </c>
      <c r="H120" s="33"/>
      <c r="I120" s="37"/>
      <c r="J120" s="9"/>
    </row>
    <row r="121" spans="1:10" ht="18" customHeight="1" x14ac:dyDescent="0.25">
      <c r="A121" s="9"/>
      <c r="B121" s="9"/>
      <c r="C121" s="37"/>
      <c r="D121" s="9"/>
      <c r="E121" s="30"/>
      <c r="F121" s="31" t="str">
        <f>IF($E121="","",Innstillinger!$B$7)</f>
        <v/>
      </c>
      <c r="G121" s="35" t="str">
        <f t="shared" si="1"/>
        <v/>
      </c>
      <c r="H121" s="33"/>
      <c r="I121" s="37"/>
      <c r="J121" s="9"/>
    </row>
    <row r="122" spans="1:10" ht="18" customHeight="1" x14ac:dyDescent="0.25">
      <c r="A122" s="9"/>
      <c r="B122" s="9"/>
      <c r="C122" s="37"/>
      <c r="D122" s="9"/>
      <c r="E122" s="30"/>
      <c r="F122" s="31" t="str">
        <f>IF($E122="","",Innstillinger!$B$7)</f>
        <v/>
      </c>
      <c r="G122" s="35" t="str">
        <f t="shared" si="1"/>
        <v/>
      </c>
      <c r="H122" s="33"/>
      <c r="I122" s="37"/>
      <c r="J122" s="9"/>
    </row>
    <row r="123" spans="1:10" ht="18" customHeight="1" x14ac:dyDescent="0.25">
      <c r="A123" s="9"/>
      <c r="B123" s="9"/>
      <c r="C123" s="37"/>
      <c r="D123" s="9"/>
      <c r="E123" s="30"/>
      <c r="F123" s="31" t="str">
        <f>IF($E123="","",Innstillinger!$B$7)</f>
        <v/>
      </c>
      <c r="G123" s="35" t="str">
        <f t="shared" si="1"/>
        <v/>
      </c>
      <c r="H123" s="33"/>
      <c r="I123" s="37"/>
      <c r="J123" s="9"/>
    </row>
    <row r="124" spans="1:10" ht="18" customHeight="1" x14ac:dyDescent="0.25">
      <c r="A124" s="9"/>
      <c r="B124" s="9"/>
      <c r="C124" s="37"/>
      <c r="D124" s="9"/>
      <c r="E124" s="30"/>
      <c r="F124" s="31" t="str">
        <f>IF($E124="","",Innstillinger!$B$7)</f>
        <v/>
      </c>
      <c r="G124" s="35" t="str">
        <f t="shared" si="1"/>
        <v/>
      </c>
      <c r="H124" s="33"/>
      <c r="I124" s="37"/>
      <c r="J124" s="9"/>
    </row>
    <row r="125" spans="1:10" ht="18" customHeight="1" x14ac:dyDescent="0.25">
      <c r="A125" s="9"/>
      <c r="B125" s="9"/>
      <c r="C125" s="37"/>
      <c r="D125" s="9"/>
      <c r="E125" s="30"/>
      <c r="F125" s="31" t="str">
        <f>IF($E125="","",Innstillinger!$B$7)</f>
        <v/>
      </c>
      <c r="G125" s="35" t="str">
        <f t="shared" si="1"/>
        <v/>
      </c>
      <c r="H125" s="33"/>
      <c r="I125" s="37"/>
      <c r="J125" s="9"/>
    </row>
    <row r="126" spans="1:10" ht="18" customHeight="1" x14ac:dyDescent="0.25">
      <c r="A126" s="9"/>
      <c r="B126" s="9"/>
      <c r="C126" s="37"/>
      <c r="D126" s="9"/>
      <c r="E126" s="30"/>
      <c r="F126" s="31" t="str">
        <f>IF($E126="","",Innstillinger!$B$7)</f>
        <v/>
      </c>
      <c r="G126" s="35" t="str">
        <f t="shared" si="1"/>
        <v/>
      </c>
      <c r="H126" s="33"/>
      <c r="I126" s="37"/>
      <c r="J126" s="9"/>
    </row>
    <row r="127" spans="1:10" ht="18" customHeight="1" x14ac:dyDescent="0.25">
      <c r="A127" s="9"/>
      <c r="B127" s="9"/>
      <c r="C127" s="37"/>
      <c r="D127" s="9"/>
      <c r="E127" s="30"/>
      <c r="F127" s="31" t="str">
        <f>IF($E127="","",Innstillinger!$B$7)</f>
        <v/>
      </c>
      <c r="G127" s="35" t="str">
        <f t="shared" si="1"/>
        <v/>
      </c>
      <c r="H127" s="33"/>
      <c r="I127" s="37"/>
      <c r="J127" s="9"/>
    </row>
    <row r="128" spans="1:10" ht="18" customHeight="1" x14ac:dyDescent="0.25">
      <c r="A128" s="9"/>
      <c r="B128" s="9"/>
      <c r="C128" s="37"/>
      <c r="D128" s="9"/>
      <c r="E128" s="30"/>
      <c r="F128" s="31" t="str">
        <f>IF($E128="","",Innstillinger!$B$7)</f>
        <v/>
      </c>
      <c r="G128" s="35" t="str">
        <f t="shared" si="1"/>
        <v/>
      </c>
      <c r="H128" s="33"/>
      <c r="I128" s="37"/>
      <c r="J128" s="9"/>
    </row>
    <row r="129" spans="1:10" ht="18" customHeight="1" x14ac:dyDescent="0.25">
      <c r="A129" s="9"/>
      <c r="B129" s="9"/>
      <c r="C129" s="37"/>
      <c r="D129" s="9"/>
      <c r="E129" s="30"/>
      <c r="F129" s="31" t="str">
        <f>IF($E129="","",Innstillinger!$B$7)</f>
        <v/>
      </c>
      <c r="G129" s="35" t="str">
        <f t="shared" si="1"/>
        <v/>
      </c>
      <c r="H129" s="33"/>
      <c r="I129" s="37"/>
      <c r="J129" s="9"/>
    </row>
    <row r="130" spans="1:10" ht="18" customHeight="1" x14ac:dyDescent="0.25">
      <c r="A130" s="9"/>
      <c r="B130" s="9"/>
      <c r="C130" s="37"/>
      <c r="D130" s="9"/>
      <c r="E130" s="30"/>
      <c r="F130" s="31" t="str">
        <f>IF($E130="","",Innstillinger!$B$7)</f>
        <v/>
      </c>
      <c r="G130" s="35" t="str">
        <f t="shared" si="1"/>
        <v/>
      </c>
      <c r="H130" s="33"/>
      <c r="I130" s="37"/>
      <c r="J130" s="9"/>
    </row>
    <row r="131" spans="1:10" ht="18" customHeight="1" x14ac:dyDescent="0.25">
      <c r="A131" s="9"/>
      <c r="B131" s="9"/>
      <c r="C131" s="37"/>
      <c r="D131" s="9"/>
      <c r="E131" s="30"/>
      <c r="F131" s="31" t="str">
        <f>IF($E131="","",Innstillinger!$B$7)</f>
        <v/>
      </c>
      <c r="G131" s="35" t="str">
        <f t="shared" ref="G131:G194" si="2">IF(OR($E131="", $F131=""),"", $E131*(1+$F131))</f>
        <v/>
      </c>
      <c r="H131" s="33"/>
      <c r="I131" s="37"/>
      <c r="J131" s="9"/>
    </row>
    <row r="132" spans="1:10" ht="18" customHeight="1" x14ac:dyDescent="0.25">
      <c r="A132" s="9"/>
      <c r="B132" s="9"/>
      <c r="C132" s="37"/>
      <c r="D132" s="9"/>
      <c r="E132" s="30"/>
      <c r="F132" s="31" t="str">
        <f>IF($E132="","",Innstillinger!$B$7)</f>
        <v/>
      </c>
      <c r="G132" s="35" t="str">
        <f t="shared" si="2"/>
        <v/>
      </c>
      <c r="H132" s="33"/>
      <c r="I132" s="37"/>
      <c r="J132" s="9"/>
    </row>
    <row r="133" spans="1:10" ht="18" customHeight="1" x14ac:dyDescent="0.25">
      <c r="A133" s="9"/>
      <c r="B133" s="9"/>
      <c r="C133" s="37"/>
      <c r="D133" s="9"/>
      <c r="E133" s="30"/>
      <c r="F133" s="31" t="str">
        <f>IF($E133="","",Innstillinger!$B$7)</f>
        <v/>
      </c>
      <c r="G133" s="35" t="str">
        <f t="shared" si="2"/>
        <v/>
      </c>
      <c r="H133" s="33"/>
      <c r="I133" s="37"/>
      <c r="J133" s="9"/>
    </row>
    <row r="134" spans="1:10" ht="18" customHeight="1" x14ac:dyDescent="0.25">
      <c r="A134" s="9"/>
      <c r="B134" s="9"/>
      <c r="C134" s="37"/>
      <c r="D134" s="9"/>
      <c r="E134" s="30"/>
      <c r="F134" s="31" t="str">
        <f>IF($E134="","",Innstillinger!$B$7)</f>
        <v/>
      </c>
      <c r="G134" s="35" t="str">
        <f t="shared" si="2"/>
        <v/>
      </c>
      <c r="H134" s="33"/>
      <c r="I134" s="37"/>
      <c r="J134" s="9"/>
    </row>
    <row r="135" spans="1:10" ht="18" customHeight="1" x14ac:dyDescent="0.25">
      <c r="A135" s="9"/>
      <c r="B135" s="9"/>
      <c r="C135" s="37"/>
      <c r="D135" s="9"/>
      <c r="E135" s="30"/>
      <c r="F135" s="31" t="str">
        <f>IF($E135="","",Innstillinger!$B$7)</f>
        <v/>
      </c>
      <c r="G135" s="35" t="str">
        <f t="shared" si="2"/>
        <v/>
      </c>
      <c r="H135" s="33"/>
      <c r="I135" s="37"/>
      <c r="J135" s="9"/>
    </row>
    <row r="136" spans="1:10" ht="18" customHeight="1" x14ac:dyDescent="0.25">
      <c r="A136" s="9"/>
      <c r="B136" s="9"/>
      <c r="C136" s="37"/>
      <c r="D136" s="9"/>
      <c r="E136" s="30"/>
      <c r="F136" s="31" t="str">
        <f>IF($E136="","",Innstillinger!$B$7)</f>
        <v/>
      </c>
      <c r="G136" s="35" t="str">
        <f t="shared" si="2"/>
        <v/>
      </c>
      <c r="H136" s="33"/>
      <c r="I136" s="37"/>
      <c r="J136" s="9"/>
    </row>
    <row r="137" spans="1:10" ht="18" customHeight="1" x14ac:dyDescent="0.25">
      <c r="A137" s="9"/>
      <c r="B137" s="9"/>
      <c r="C137" s="37"/>
      <c r="D137" s="9"/>
      <c r="E137" s="30"/>
      <c r="F137" s="31" t="str">
        <f>IF($E137="","",Innstillinger!$B$7)</f>
        <v/>
      </c>
      <c r="G137" s="35" t="str">
        <f t="shared" si="2"/>
        <v/>
      </c>
      <c r="H137" s="33"/>
      <c r="I137" s="37"/>
      <c r="J137" s="9"/>
    </row>
    <row r="138" spans="1:10" ht="18" customHeight="1" x14ac:dyDescent="0.25">
      <c r="A138" s="9"/>
      <c r="B138" s="9"/>
      <c r="C138" s="37"/>
      <c r="D138" s="9"/>
      <c r="E138" s="30"/>
      <c r="F138" s="31" t="str">
        <f>IF($E138="","",Innstillinger!$B$7)</f>
        <v/>
      </c>
      <c r="G138" s="35" t="str">
        <f t="shared" si="2"/>
        <v/>
      </c>
      <c r="H138" s="33"/>
      <c r="I138" s="37"/>
      <c r="J138" s="9"/>
    </row>
    <row r="139" spans="1:10" ht="18" customHeight="1" x14ac:dyDescent="0.25">
      <c r="A139" s="9"/>
      <c r="B139" s="9"/>
      <c r="C139" s="37"/>
      <c r="D139" s="9"/>
      <c r="E139" s="30"/>
      <c r="F139" s="31" t="str">
        <f>IF($E139="","",Innstillinger!$B$7)</f>
        <v/>
      </c>
      <c r="G139" s="35" t="str">
        <f t="shared" si="2"/>
        <v/>
      </c>
      <c r="H139" s="33"/>
      <c r="I139" s="37"/>
      <c r="J139" s="9"/>
    </row>
    <row r="140" spans="1:10" ht="18" customHeight="1" x14ac:dyDescent="0.25">
      <c r="A140" s="9"/>
      <c r="B140" s="9"/>
      <c r="C140" s="37"/>
      <c r="D140" s="9"/>
      <c r="E140" s="30"/>
      <c r="F140" s="31" t="str">
        <f>IF($E140="","",Innstillinger!$B$7)</f>
        <v/>
      </c>
      <c r="G140" s="35" t="str">
        <f t="shared" si="2"/>
        <v/>
      </c>
      <c r="H140" s="33"/>
      <c r="I140" s="37"/>
      <c r="J140" s="9"/>
    </row>
    <row r="141" spans="1:10" ht="18" customHeight="1" x14ac:dyDescent="0.25">
      <c r="A141" s="9"/>
      <c r="B141" s="9"/>
      <c r="C141" s="37"/>
      <c r="D141" s="9"/>
      <c r="E141" s="30"/>
      <c r="F141" s="31" t="str">
        <f>IF($E141="","",Innstillinger!$B$7)</f>
        <v/>
      </c>
      <c r="G141" s="35" t="str">
        <f t="shared" si="2"/>
        <v/>
      </c>
      <c r="H141" s="33"/>
      <c r="I141" s="37"/>
      <c r="J141" s="9"/>
    </row>
    <row r="142" spans="1:10" ht="18" customHeight="1" x14ac:dyDescent="0.25">
      <c r="A142" s="9"/>
      <c r="B142" s="9"/>
      <c r="C142" s="37"/>
      <c r="D142" s="9"/>
      <c r="E142" s="30"/>
      <c r="F142" s="31" t="str">
        <f>IF($E142="","",Innstillinger!$B$7)</f>
        <v/>
      </c>
      <c r="G142" s="35" t="str">
        <f t="shared" si="2"/>
        <v/>
      </c>
      <c r="H142" s="33"/>
      <c r="I142" s="37"/>
      <c r="J142" s="9"/>
    </row>
    <row r="143" spans="1:10" ht="18" customHeight="1" x14ac:dyDescent="0.25">
      <c r="A143" s="9"/>
      <c r="B143" s="9"/>
      <c r="C143" s="37"/>
      <c r="D143" s="9"/>
      <c r="E143" s="30"/>
      <c r="F143" s="31" t="str">
        <f>IF($E143="","",Innstillinger!$B$7)</f>
        <v/>
      </c>
      <c r="G143" s="35" t="str">
        <f t="shared" si="2"/>
        <v/>
      </c>
      <c r="H143" s="33"/>
      <c r="I143" s="37"/>
      <c r="J143" s="9"/>
    </row>
    <row r="144" spans="1:10" ht="18" customHeight="1" x14ac:dyDescent="0.25">
      <c r="A144" s="9"/>
      <c r="B144" s="9"/>
      <c r="C144" s="37"/>
      <c r="D144" s="9"/>
      <c r="E144" s="30"/>
      <c r="F144" s="31" t="str">
        <f>IF($E144="","",Innstillinger!$B$7)</f>
        <v/>
      </c>
      <c r="G144" s="35" t="str">
        <f t="shared" si="2"/>
        <v/>
      </c>
      <c r="H144" s="33"/>
      <c r="I144" s="37"/>
      <c r="J144" s="9"/>
    </row>
    <row r="145" spans="1:10" ht="18" customHeight="1" x14ac:dyDescent="0.25">
      <c r="A145" s="9"/>
      <c r="B145" s="9"/>
      <c r="C145" s="37"/>
      <c r="D145" s="9"/>
      <c r="E145" s="30"/>
      <c r="F145" s="31" t="str">
        <f>IF($E145="","",Innstillinger!$B$7)</f>
        <v/>
      </c>
      <c r="G145" s="35" t="str">
        <f t="shared" si="2"/>
        <v/>
      </c>
      <c r="H145" s="33"/>
      <c r="I145" s="37"/>
      <c r="J145" s="9"/>
    </row>
    <row r="146" spans="1:10" ht="18" customHeight="1" x14ac:dyDescent="0.25">
      <c r="A146" s="9"/>
      <c r="B146" s="9"/>
      <c r="C146" s="37"/>
      <c r="D146" s="9"/>
      <c r="E146" s="30"/>
      <c r="F146" s="31" t="str">
        <f>IF($E146="","",Innstillinger!$B$7)</f>
        <v/>
      </c>
      <c r="G146" s="35" t="str">
        <f t="shared" si="2"/>
        <v/>
      </c>
      <c r="H146" s="33"/>
      <c r="I146" s="37"/>
      <c r="J146" s="9"/>
    </row>
    <row r="147" spans="1:10" ht="18" customHeight="1" x14ac:dyDescent="0.25">
      <c r="A147" s="9"/>
      <c r="B147" s="9"/>
      <c r="C147" s="37"/>
      <c r="D147" s="9"/>
      <c r="E147" s="30"/>
      <c r="F147" s="31" t="str">
        <f>IF($E147="","",Innstillinger!$B$7)</f>
        <v/>
      </c>
      <c r="G147" s="35" t="str">
        <f t="shared" si="2"/>
        <v/>
      </c>
      <c r="H147" s="33"/>
      <c r="I147" s="37"/>
      <c r="J147" s="9"/>
    </row>
    <row r="148" spans="1:10" ht="18" customHeight="1" x14ac:dyDescent="0.25">
      <c r="A148" s="9"/>
      <c r="B148" s="9"/>
      <c r="C148" s="37"/>
      <c r="D148" s="9"/>
      <c r="E148" s="30"/>
      <c r="F148" s="31" t="str">
        <f>IF($E148="","",Innstillinger!$B$7)</f>
        <v/>
      </c>
      <c r="G148" s="35" t="str">
        <f t="shared" si="2"/>
        <v/>
      </c>
      <c r="H148" s="33"/>
      <c r="I148" s="37"/>
      <c r="J148" s="9"/>
    </row>
    <row r="149" spans="1:10" ht="18" customHeight="1" x14ac:dyDescent="0.25">
      <c r="A149" s="9"/>
      <c r="B149" s="9"/>
      <c r="C149" s="37"/>
      <c r="D149" s="9"/>
      <c r="E149" s="30"/>
      <c r="F149" s="31" t="str">
        <f>IF($E149="","",Innstillinger!$B$7)</f>
        <v/>
      </c>
      <c r="G149" s="35" t="str">
        <f t="shared" si="2"/>
        <v/>
      </c>
      <c r="H149" s="33"/>
      <c r="I149" s="37"/>
      <c r="J149" s="9"/>
    </row>
    <row r="150" spans="1:10" ht="18" customHeight="1" x14ac:dyDescent="0.25">
      <c r="A150" s="9"/>
      <c r="B150" s="9"/>
      <c r="C150" s="37"/>
      <c r="D150" s="9"/>
      <c r="E150" s="30"/>
      <c r="F150" s="31" t="str">
        <f>IF($E150="","",Innstillinger!$B$7)</f>
        <v/>
      </c>
      <c r="G150" s="35" t="str">
        <f t="shared" si="2"/>
        <v/>
      </c>
      <c r="H150" s="33"/>
      <c r="I150" s="37"/>
      <c r="J150" s="9"/>
    </row>
    <row r="151" spans="1:10" ht="18" customHeight="1" x14ac:dyDescent="0.25">
      <c r="A151" s="9"/>
      <c r="B151" s="9"/>
      <c r="C151" s="37"/>
      <c r="D151" s="9"/>
      <c r="E151" s="30"/>
      <c r="F151" s="31" t="str">
        <f>IF($E151="","",Innstillinger!$B$7)</f>
        <v/>
      </c>
      <c r="G151" s="35" t="str">
        <f t="shared" si="2"/>
        <v/>
      </c>
      <c r="H151" s="33"/>
      <c r="I151" s="37"/>
      <c r="J151" s="9"/>
    </row>
    <row r="152" spans="1:10" ht="18" customHeight="1" x14ac:dyDescent="0.25">
      <c r="A152" s="9"/>
      <c r="B152" s="9"/>
      <c r="C152" s="37"/>
      <c r="D152" s="9"/>
      <c r="E152" s="30"/>
      <c r="F152" s="31" t="str">
        <f>IF($E152="","",Innstillinger!$B$7)</f>
        <v/>
      </c>
      <c r="G152" s="35" t="str">
        <f t="shared" si="2"/>
        <v/>
      </c>
      <c r="H152" s="33"/>
      <c r="I152" s="37"/>
      <c r="J152" s="9"/>
    </row>
    <row r="153" spans="1:10" ht="18" customHeight="1" x14ac:dyDescent="0.25">
      <c r="A153" s="9"/>
      <c r="B153" s="9"/>
      <c r="C153" s="37"/>
      <c r="D153" s="9"/>
      <c r="E153" s="30"/>
      <c r="F153" s="31" t="str">
        <f>IF($E153="","",Innstillinger!$B$7)</f>
        <v/>
      </c>
      <c r="G153" s="35" t="str">
        <f t="shared" si="2"/>
        <v/>
      </c>
      <c r="H153" s="33"/>
      <c r="I153" s="37"/>
      <c r="J153" s="9"/>
    </row>
    <row r="154" spans="1:10" ht="18" customHeight="1" x14ac:dyDescent="0.25">
      <c r="A154" s="9"/>
      <c r="B154" s="9"/>
      <c r="C154" s="37"/>
      <c r="D154" s="9"/>
      <c r="E154" s="30"/>
      <c r="F154" s="31" t="str">
        <f>IF($E154="","",Innstillinger!$B$7)</f>
        <v/>
      </c>
      <c r="G154" s="35" t="str">
        <f t="shared" si="2"/>
        <v/>
      </c>
      <c r="H154" s="33"/>
      <c r="I154" s="37"/>
      <c r="J154" s="9"/>
    </row>
    <row r="155" spans="1:10" ht="18" customHeight="1" x14ac:dyDescent="0.25">
      <c r="A155" s="9"/>
      <c r="B155" s="9"/>
      <c r="C155" s="37"/>
      <c r="D155" s="9"/>
      <c r="E155" s="30"/>
      <c r="F155" s="31" t="str">
        <f>IF($E155="","",Innstillinger!$B$7)</f>
        <v/>
      </c>
      <c r="G155" s="35" t="str">
        <f t="shared" si="2"/>
        <v/>
      </c>
      <c r="H155" s="33"/>
      <c r="I155" s="37"/>
      <c r="J155" s="9"/>
    </row>
    <row r="156" spans="1:10" ht="18" customHeight="1" x14ac:dyDescent="0.25">
      <c r="A156" s="9"/>
      <c r="B156" s="9"/>
      <c r="C156" s="37"/>
      <c r="D156" s="9"/>
      <c r="E156" s="30"/>
      <c r="F156" s="31" t="str">
        <f>IF($E156="","",Innstillinger!$B$7)</f>
        <v/>
      </c>
      <c r="G156" s="35" t="str">
        <f t="shared" si="2"/>
        <v/>
      </c>
      <c r="H156" s="33"/>
      <c r="I156" s="37"/>
      <c r="J156" s="9"/>
    </row>
    <row r="157" spans="1:10" ht="18" customHeight="1" x14ac:dyDescent="0.25">
      <c r="A157" s="9"/>
      <c r="B157" s="9"/>
      <c r="C157" s="37"/>
      <c r="D157" s="9"/>
      <c r="E157" s="30"/>
      <c r="F157" s="31" t="str">
        <f>IF($E157="","",Innstillinger!$B$7)</f>
        <v/>
      </c>
      <c r="G157" s="35" t="str">
        <f t="shared" si="2"/>
        <v/>
      </c>
      <c r="H157" s="33"/>
      <c r="I157" s="37"/>
      <c r="J157" s="9"/>
    </row>
    <row r="158" spans="1:10" ht="18" customHeight="1" x14ac:dyDescent="0.25">
      <c r="A158" s="9"/>
      <c r="B158" s="9"/>
      <c r="C158" s="37"/>
      <c r="D158" s="9"/>
      <c r="E158" s="30"/>
      <c r="F158" s="31" t="str">
        <f>IF($E158="","",Innstillinger!$B$7)</f>
        <v/>
      </c>
      <c r="G158" s="35" t="str">
        <f t="shared" si="2"/>
        <v/>
      </c>
      <c r="H158" s="33"/>
      <c r="I158" s="37"/>
      <c r="J158" s="9"/>
    </row>
    <row r="159" spans="1:10" ht="18" customHeight="1" x14ac:dyDescent="0.25">
      <c r="A159" s="9"/>
      <c r="B159" s="9"/>
      <c r="C159" s="37"/>
      <c r="D159" s="9"/>
      <c r="E159" s="30"/>
      <c r="F159" s="31" t="str">
        <f>IF($E159="","",Innstillinger!$B$7)</f>
        <v/>
      </c>
      <c r="G159" s="35" t="str">
        <f t="shared" si="2"/>
        <v/>
      </c>
      <c r="H159" s="33"/>
      <c r="I159" s="37"/>
      <c r="J159" s="9"/>
    </row>
    <row r="160" spans="1:10" ht="18" customHeight="1" x14ac:dyDescent="0.25">
      <c r="A160" s="9"/>
      <c r="B160" s="9"/>
      <c r="C160" s="37"/>
      <c r="D160" s="9"/>
      <c r="E160" s="30"/>
      <c r="F160" s="31" t="str">
        <f>IF($E160="","",Innstillinger!$B$7)</f>
        <v/>
      </c>
      <c r="G160" s="35" t="str">
        <f t="shared" si="2"/>
        <v/>
      </c>
      <c r="H160" s="33"/>
      <c r="I160" s="37"/>
      <c r="J160" s="9"/>
    </row>
    <row r="161" spans="1:10" ht="18" customHeight="1" x14ac:dyDescent="0.25">
      <c r="A161" s="9"/>
      <c r="B161" s="9"/>
      <c r="C161" s="37"/>
      <c r="D161" s="9"/>
      <c r="E161" s="30"/>
      <c r="F161" s="31" t="str">
        <f>IF($E161="","",Innstillinger!$B$7)</f>
        <v/>
      </c>
      <c r="G161" s="35" t="str">
        <f t="shared" si="2"/>
        <v/>
      </c>
      <c r="H161" s="33"/>
      <c r="I161" s="37"/>
      <c r="J161" s="9"/>
    </row>
    <row r="162" spans="1:10" ht="18" customHeight="1" x14ac:dyDescent="0.25">
      <c r="A162" s="9"/>
      <c r="B162" s="9"/>
      <c r="C162" s="37"/>
      <c r="D162" s="9"/>
      <c r="E162" s="30"/>
      <c r="F162" s="31" t="str">
        <f>IF($E162="","",Innstillinger!$B$7)</f>
        <v/>
      </c>
      <c r="G162" s="35" t="str">
        <f t="shared" si="2"/>
        <v/>
      </c>
      <c r="H162" s="33"/>
      <c r="I162" s="37"/>
      <c r="J162" s="9"/>
    </row>
    <row r="163" spans="1:10" ht="18" customHeight="1" x14ac:dyDescent="0.25">
      <c r="A163" s="9"/>
      <c r="B163" s="9"/>
      <c r="C163" s="37"/>
      <c r="D163" s="9"/>
      <c r="E163" s="30"/>
      <c r="F163" s="31" t="str">
        <f>IF($E163="","",Innstillinger!$B$7)</f>
        <v/>
      </c>
      <c r="G163" s="35" t="str">
        <f t="shared" si="2"/>
        <v/>
      </c>
      <c r="H163" s="33"/>
      <c r="I163" s="37"/>
      <c r="J163" s="9"/>
    </row>
    <row r="164" spans="1:10" ht="18" customHeight="1" x14ac:dyDescent="0.25">
      <c r="A164" s="9"/>
      <c r="B164" s="9"/>
      <c r="C164" s="37"/>
      <c r="D164" s="9"/>
      <c r="E164" s="30"/>
      <c r="F164" s="31" t="str">
        <f>IF($E164="","",Innstillinger!$B$7)</f>
        <v/>
      </c>
      <c r="G164" s="35" t="str">
        <f t="shared" si="2"/>
        <v/>
      </c>
      <c r="H164" s="33"/>
      <c r="I164" s="37"/>
      <c r="J164" s="9"/>
    </row>
    <row r="165" spans="1:10" ht="18" customHeight="1" x14ac:dyDescent="0.25">
      <c r="A165" s="9"/>
      <c r="B165" s="9"/>
      <c r="C165" s="37"/>
      <c r="D165" s="9"/>
      <c r="E165" s="30"/>
      <c r="F165" s="31" t="str">
        <f>IF($E165="","",Innstillinger!$B$7)</f>
        <v/>
      </c>
      <c r="G165" s="35" t="str">
        <f t="shared" si="2"/>
        <v/>
      </c>
      <c r="H165" s="33"/>
      <c r="I165" s="37"/>
      <c r="J165" s="9"/>
    </row>
    <row r="166" spans="1:10" ht="18" customHeight="1" x14ac:dyDescent="0.25">
      <c r="A166" s="9"/>
      <c r="B166" s="9"/>
      <c r="C166" s="37"/>
      <c r="D166" s="9"/>
      <c r="E166" s="30"/>
      <c r="F166" s="31" t="str">
        <f>IF($E166="","",Innstillinger!$B$7)</f>
        <v/>
      </c>
      <c r="G166" s="35" t="str">
        <f t="shared" si="2"/>
        <v/>
      </c>
      <c r="H166" s="33"/>
      <c r="I166" s="37"/>
      <c r="J166" s="9"/>
    </row>
    <row r="167" spans="1:10" ht="18" customHeight="1" x14ac:dyDescent="0.25">
      <c r="A167" s="9"/>
      <c r="B167" s="9"/>
      <c r="C167" s="37"/>
      <c r="D167" s="9"/>
      <c r="E167" s="30"/>
      <c r="F167" s="31" t="str">
        <f>IF($E167="","",Innstillinger!$B$7)</f>
        <v/>
      </c>
      <c r="G167" s="35" t="str">
        <f t="shared" si="2"/>
        <v/>
      </c>
      <c r="H167" s="33"/>
      <c r="I167" s="37"/>
      <c r="J167" s="9"/>
    </row>
    <row r="168" spans="1:10" ht="18" customHeight="1" x14ac:dyDescent="0.25">
      <c r="A168" s="9"/>
      <c r="B168" s="9"/>
      <c r="C168" s="37"/>
      <c r="D168" s="9"/>
      <c r="E168" s="30"/>
      <c r="F168" s="31" t="str">
        <f>IF($E168="","",Innstillinger!$B$7)</f>
        <v/>
      </c>
      <c r="G168" s="35" t="str">
        <f t="shared" si="2"/>
        <v/>
      </c>
      <c r="H168" s="33"/>
      <c r="I168" s="37"/>
      <c r="J168" s="9"/>
    </row>
    <row r="169" spans="1:10" ht="18" customHeight="1" x14ac:dyDescent="0.25">
      <c r="A169" s="9"/>
      <c r="B169" s="9"/>
      <c r="C169" s="37"/>
      <c r="D169" s="9"/>
      <c r="E169" s="30"/>
      <c r="F169" s="31" t="str">
        <f>IF($E169="","",Innstillinger!$B$7)</f>
        <v/>
      </c>
      <c r="G169" s="35" t="str">
        <f t="shared" si="2"/>
        <v/>
      </c>
      <c r="H169" s="33"/>
      <c r="I169" s="37"/>
      <c r="J169" s="9"/>
    </row>
    <row r="170" spans="1:10" ht="18" customHeight="1" x14ac:dyDescent="0.25">
      <c r="A170" s="9"/>
      <c r="B170" s="9"/>
      <c r="C170" s="37"/>
      <c r="D170" s="9"/>
      <c r="E170" s="30"/>
      <c r="F170" s="31" t="str">
        <f>IF($E170="","",Innstillinger!$B$7)</f>
        <v/>
      </c>
      <c r="G170" s="35" t="str">
        <f t="shared" si="2"/>
        <v/>
      </c>
      <c r="H170" s="33"/>
      <c r="I170" s="37"/>
      <c r="J170" s="9"/>
    </row>
    <row r="171" spans="1:10" ht="18" customHeight="1" x14ac:dyDescent="0.25">
      <c r="A171" s="9"/>
      <c r="B171" s="9"/>
      <c r="C171" s="37"/>
      <c r="D171" s="9"/>
      <c r="E171" s="30"/>
      <c r="F171" s="31" t="str">
        <f>IF($E171="","",Innstillinger!$B$7)</f>
        <v/>
      </c>
      <c r="G171" s="35" t="str">
        <f t="shared" si="2"/>
        <v/>
      </c>
      <c r="H171" s="33"/>
      <c r="I171" s="37"/>
      <c r="J171" s="9"/>
    </row>
    <row r="172" spans="1:10" ht="18" customHeight="1" x14ac:dyDescent="0.25">
      <c r="A172" s="9"/>
      <c r="B172" s="9"/>
      <c r="C172" s="37"/>
      <c r="D172" s="9"/>
      <c r="E172" s="30"/>
      <c r="F172" s="31" t="str">
        <f>IF($E172="","",Innstillinger!$B$7)</f>
        <v/>
      </c>
      <c r="G172" s="35" t="str">
        <f t="shared" si="2"/>
        <v/>
      </c>
      <c r="H172" s="33"/>
      <c r="I172" s="37"/>
      <c r="J172" s="9"/>
    </row>
    <row r="173" spans="1:10" ht="18" customHeight="1" x14ac:dyDescent="0.25">
      <c r="A173" s="9"/>
      <c r="B173" s="9"/>
      <c r="C173" s="37"/>
      <c r="D173" s="9"/>
      <c r="E173" s="30"/>
      <c r="F173" s="31" t="str">
        <f>IF($E173="","",Innstillinger!$B$7)</f>
        <v/>
      </c>
      <c r="G173" s="35" t="str">
        <f t="shared" si="2"/>
        <v/>
      </c>
      <c r="H173" s="33"/>
      <c r="I173" s="37"/>
      <c r="J173" s="9"/>
    </row>
    <row r="174" spans="1:10" ht="18" customHeight="1" x14ac:dyDescent="0.25">
      <c r="A174" s="9"/>
      <c r="B174" s="9"/>
      <c r="C174" s="37"/>
      <c r="D174" s="9"/>
      <c r="E174" s="30"/>
      <c r="F174" s="31" t="str">
        <f>IF($E174="","",Innstillinger!$B$7)</f>
        <v/>
      </c>
      <c r="G174" s="35" t="str">
        <f t="shared" si="2"/>
        <v/>
      </c>
      <c r="H174" s="33"/>
      <c r="I174" s="37"/>
      <c r="J174" s="9"/>
    </row>
    <row r="175" spans="1:10" ht="18" customHeight="1" x14ac:dyDescent="0.25">
      <c r="A175" s="9"/>
      <c r="B175" s="9"/>
      <c r="C175" s="37"/>
      <c r="D175" s="9"/>
      <c r="E175" s="30"/>
      <c r="F175" s="31" t="str">
        <f>IF($E175="","",Innstillinger!$B$7)</f>
        <v/>
      </c>
      <c r="G175" s="35" t="str">
        <f t="shared" si="2"/>
        <v/>
      </c>
      <c r="H175" s="33"/>
      <c r="I175" s="37"/>
      <c r="J175" s="9"/>
    </row>
    <row r="176" spans="1:10" ht="18" customHeight="1" x14ac:dyDescent="0.25">
      <c r="A176" s="9"/>
      <c r="B176" s="9"/>
      <c r="C176" s="37"/>
      <c r="D176" s="9"/>
      <c r="E176" s="30"/>
      <c r="F176" s="31" t="str">
        <f>IF($E176="","",Innstillinger!$B$7)</f>
        <v/>
      </c>
      <c r="G176" s="35" t="str">
        <f t="shared" si="2"/>
        <v/>
      </c>
      <c r="H176" s="33"/>
      <c r="I176" s="37"/>
      <c r="J176" s="9"/>
    </row>
    <row r="177" spans="1:10" ht="18" customHeight="1" x14ac:dyDescent="0.25">
      <c r="A177" s="9"/>
      <c r="B177" s="9"/>
      <c r="C177" s="37"/>
      <c r="D177" s="9"/>
      <c r="E177" s="30"/>
      <c r="F177" s="31" t="str">
        <f>IF($E177="","",Innstillinger!$B$7)</f>
        <v/>
      </c>
      <c r="G177" s="35" t="str">
        <f t="shared" si="2"/>
        <v/>
      </c>
      <c r="H177" s="33"/>
      <c r="I177" s="37"/>
      <c r="J177" s="9"/>
    </row>
    <row r="178" spans="1:10" ht="18" customHeight="1" x14ac:dyDescent="0.25">
      <c r="A178" s="9"/>
      <c r="B178" s="9"/>
      <c r="C178" s="37"/>
      <c r="D178" s="9"/>
      <c r="E178" s="30"/>
      <c r="F178" s="31" t="str">
        <f>IF($E178="","",Innstillinger!$B$7)</f>
        <v/>
      </c>
      <c r="G178" s="35" t="str">
        <f t="shared" si="2"/>
        <v/>
      </c>
      <c r="H178" s="33"/>
      <c r="I178" s="37"/>
      <c r="J178" s="9"/>
    </row>
    <row r="179" spans="1:10" ht="18" customHeight="1" x14ac:dyDescent="0.25">
      <c r="A179" s="9"/>
      <c r="B179" s="9"/>
      <c r="C179" s="37"/>
      <c r="D179" s="9"/>
      <c r="E179" s="30"/>
      <c r="F179" s="31" t="str">
        <f>IF($E179="","",Innstillinger!$B$7)</f>
        <v/>
      </c>
      <c r="G179" s="35" t="str">
        <f t="shared" si="2"/>
        <v/>
      </c>
      <c r="H179" s="33"/>
      <c r="I179" s="37"/>
      <c r="J179" s="9"/>
    </row>
    <row r="180" spans="1:10" ht="18" customHeight="1" x14ac:dyDescent="0.25">
      <c r="A180" s="9"/>
      <c r="B180" s="9"/>
      <c r="C180" s="37"/>
      <c r="D180" s="9"/>
      <c r="E180" s="30"/>
      <c r="F180" s="31" t="str">
        <f>IF($E180="","",Innstillinger!$B$7)</f>
        <v/>
      </c>
      <c r="G180" s="35" t="str">
        <f t="shared" si="2"/>
        <v/>
      </c>
      <c r="H180" s="33"/>
      <c r="I180" s="37"/>
      <c r="J180" s="9"/>
    </row>
    <row r="181" spans="1:10" ht="18" customHeight="1" x14ac:dyDescent="0.25">
      <c r="A181" s="9"/>
      <c r="B181" s="9"/>
      <c r="C181" s="37"/>
      <c r="D181" s="9"/>
      <c r="E181" s="30"/>
      <c r="F181" s="31" t="str">
        <f>IF($E181="","",Innstillinger!$B$7)</f>
        <v/>
      </c>
      <c r="G181" s="35" t="str">
        <f t="shared" si="2"/>
        <v/>
      </c>
      <c r="H181" s="33"/>
      <c r="I181" s="37"/>
      <c r="J181" s="9"/>
    </row>
    <row r="182" spans="1:10" ht="18" customHeight="1" x14ac:dyDescent="0.25">
      <c r="A182" s="9"/>
      <c r="B182" s="9"/>
      <c r="C182" s="37"/>
      <c r="D182" s="9"/>
      <c r="E182" s="30"/>
      <c r="F182" s="31" t="str">
        <f>IF($E182="","",Innstillinger!$B$7)</f>
        <v/>
      </c>
      <c r="G182" s="35" t="str">
        <f t="shared" si="2"/>
        <v/>
      </c>
      <c r="H182" s="33"/>
      <c r="I182" s="37"/>
      <c r="J182" s="9"/>
    </row>
    <row r="183" spans="1:10" ht="18" customHeight="1" x14ac:dyDescent="0.25">
      <c r="A183" s="9"/>
      <c r="B183" s="9"/>
      <c r="C183" s="37"/>
      <c r="D183" s="9"/>
      <c r="E183" s="30"/>
      <c r="F183" s="31" t="str">
        <f>IF($E183="","",Innstillinger!$B$7)</f>
        <v/>
      </c>
      <c r="G183" s="35" t="str">
        <f t="shared" si="2"/>
        <v/>
      </c>
      <c r="H183" s="33"/>
      <c r="I183" s="37"/>
      <c r="J183" s="9"/>
    </row>
    <row r="184" spans="1:10" ht="18" customHeight="1" x14ac:dyDescent="0.25">
      <c r="A184" s="9"/>
      <c r="B184" s="9"/>
      <c r="C184" s="37"/>
      <c r="D184" s="9"/>
      <c r="E184" s="30"/>
      <c r="F184" s="31" t="str">
        <f>IF($E184="","",Innstillinger!$B$7)</f>
        <v/>
      </c>
      <c r="G184" s="35" t="str">
        <f t="shared" si="2"/>
        <v/>
      </c>
      <c r="H184" s="33"/>
      <c r="I184" s="37"/>
      <c r="J184" s="9"/>
    </row>
    <row r="185" spans="1:10" ht="18" customHeight="1" x14ac:dyDescent="0.25">
      <c r="A185" s="9"/>
      <c r="B185" s="9"/>
      <c r="C185" s="37"/>
      <c r="D185" s="9"/>
      <c r="E185" s="30"/>
      <c r="F185" s="31" t="str">
        <f>IF($E185="","",Innstillinger!$B$7)</f>
        <v/>
      </c>
      <c r="G185" s="35" t="str">
        <f t="shared" si="2"/>
        <v/>
      </c>
      <c r="H185" s="33"/>
      <c r="I185" s="37"/>
      <c r="J185" s="9"/>
    </row>
    <row r="186" spans="1:10" ht="18" customHeight="1" x14ac:dyDescent="0.25">
      <c r="A186" s="9"/>
      <c r="B186" s="9"/>
      <c r="C186" s="37"/>
      <c r="D186" s="9"/>
      <c r="E186" s="30"/>
      <c r="F186" s="31" t="str">
        <f>IF($E186="","",Innstillinger!$B$7)</f>
        <v/>
      </c>
      <c r="G186" s="35" t="str">
        <f t="shared" si="2"/>
        <v/>
      </c>
      <c r="H186" s="33"/>
      <c r="I186" s="37"/>
      <c r="J186" s="9"/>
    </row>
    <row r="187" spans="1:10" ht="18" customHeight="1" x14ac:dyDescent="0.25">
      <c r="A187" s="9"/>
      <c r="B187" s="9"/>
      <c r="C187" s="37"/>
      <c r="D187" s="9"/>
      <c r="E187" s="30"/>
      <c r="F187" s="31" t="str">
        <f>IF($E187="","",Innstillinger!$B$7)</f>
        <v/>
      </c>
      <c r="G187" s="35" t="str">
        <f t="shared" si="2"/>
        <v/>
      </c>
      <c r="H187" s="33"/>
      <c r="I187" s="37"/>
      <c r="J187" s="9"/>
    </row>
    <row r="188" spans="1:10" ht="18" customHeight="1" x14ac:dyDescent="0.25">
      <c r="A188" s="9"/>
      <c r="B188" s="9"/>
      <c r="C188" s="37"/>
      <c r="D188" s="9"/>
      <c r="E188" s="30"/>
      <c r="F188" s="31" t="str">
        <f>IF($E188="","",Innstillinger!$B$7)</f>
        <v/>
      </c>
      <c r="G188" s="35" t="str">
        <f t="shared" si="2"/>
        <v/>
      </c>
      <c r="H188" s="33"/>
      <c r="I188" s="37"/>
      <c r="J188" s="9"/>
    </row>
    <row r="189" spans="1:10" ht="18" customHeight="1" x14ac:dyDescent="0.25">
      <c r="A189" s="9"/>
      <c r="B189" s="9"/>
      <c r="C189" s="37"/>
      <c r="D189" s="9"/>
      <c r="E189" s="30"/>
      <c r="F189" s="31" t="str">
        <f>IF($E189="","",Innstillinger!$B$7)</f>
        <v/>
      </c>
      <c r="G189" s="35" t="str">
        <f t="shared" si="2"/>
        <v/>
      </c>
      <c r="H189" s="33"/>
      <c r="I189" s="37"/>
      <c r="J189" s="9"/>
    </row>
    <row r="190" spans="1:10" ht="18" customHeight="1" x14ac:dyDescent="0.25">
      <c r="A190" s="9"/>
      <c r="B190" s="9"/>
      <c r="C190" s="37"/>
      <c r="D190" s="9"/>
      <c r="E190" s="30"/>
      <c r="F190" s="31" t="str">
        <f>IF($E190="","",Innstillinger!$B$7)</f>
        <v/>
      </c>
      <c r="G190" s="35" t="str">
        <f t="shared" si="2"/>
        <v/>
      </c>
      <c r="H190" s="33"/>
      <c r="I190" s="37"/>
      <c r="J190" s="9"/>
    </row>
    <row r="191" spans="1:10" ht="18" customHeight="1" x14ac:dyDescent="0.25">
      <c r="A191" s="9"/>
      <c r="B191" s="9"/>
      <c r="C191" s="37"/>
      <c r="D191" s="9"/>
      <c r="E191" s="30"/>
      <c r="F191" s="31" t="str">
        <f>IF($E191="","",Innstillinger!$B$7)</f>
        <v/>
      </c>
      <c r="G191" s="35" t="str">
        <f t="shared" si="2"/>
        <v/>
      </c>
      <c r="H191" s="33"/>
      <c r="I191" s="37"/>
      <c r="J191" s="9"/>
    </row>
    <row r="192" spans="1:10" ht="18" customHeight="1" x14ac:dyDescent="0.25">
      <c r="A192" s="9"/>
      <c r="B192" s="9"/>
      <c r="C192" s="37"/>
      <c r="D192" s="9"/>
      <c r="E192" s="30"/>
      <c r="F192" s="31" t="str">
        <f>IF($E192="","",Innstillinger!$B$7)</f>
        <v/>
      </c>
      <c r="G192" s="35" t="str">
        <f t="shared" si="2"/>
        <v/>
      </c>
      <c r="H192" s="33"/>
      <c r="I192" s="37"/>
      <c r="J192" s="9"/>
    </row>
    <row r="193" spans="1:10" ht="18" customHeight="1" x14ac:dyDescent="0.25">
      <c r="A193" s="9"/>
      <c r="B193" s="9"/>
      <c r="C193" s="37"/>
      <c r="D193" s="9"/>
      <c r="E193" s="30"/>
      <c r="F193" s="31" t="str">
        <f>IF($E193="","",Innstillinger!$B$7)</f>
        <v/>
      </c>
      <c r="G193" s="35" t="str">
        <f t="shared" si="2"/>
        <v/>
      </c>
      <c r="H193" s="33"/>
      <c r="I193" s="37"/>
      <c r="J193" s="9"/>
    </row>
    <row r="194" spans="1:10" ht="18" customHeight="1" x14ac:dyDescent="0.25">
      <c r="A194" s="9"/>
      <c r="B194" s="9"/>
      <c r="C194" s="37"/>
      <c r="D194" s="9"/>
      <c r="E194" s="30"/>
      <c r="F194" s="31" t="str">
        <f>IF($E194="","",Innstillinger!$B$7)</f>
        <v/>
      </c>
      <c r="G194" s="35" t="str">
        <f t="shared" si="2"/>
        <v/>
      </c>
      <c r="H194" s="33"/>
      <c r="I194" s="37"/>
      <c r="J194" s="9"/>
    </row>
    <row r="195" spans="1:10" ht="18" customHeight="1" x14ac:dyDescent="0.25">
      <c r="A195" s="9"/>
      <c r="B195" s="9"/>
      <c r="C195" s="37"/>
      <c r="D195" s="9"/>
      <c r="E195" s="30"/>
      <c r="F195" s="31" t="str">
        <f>IF($E195="","",Innstillinger!$B$7)</f>
        <v/>
      </c>
      <c r="G195" s="35" t="str">
        <f t="shared" ref="G195:G258" si="3">IF(OR($E195="", $F195=""),"", $E195*(1+$F195))</f>
        <v/>
      </c>
      <c r="H195" s="33"/>
      <c r="I195" s="37"/>
      <c r="J195" s="9"/>
    </row>
    <row r="196" spans="1:10" ht="18" customHeight="1" x14ac:dyDescent="0.25">
      <c r="A196" s="9"/>
      <c r="B196" s="9"/>
      <c r="C196" s="37"/>
      <c r="D196" s="9"/>
      <c r="E196" s="30"/>
      <c r="F196" s="31" t="str">
        <f>IF($E196="","",Innstillinger!$B$7)</f>
        <v/>
      </c>
      <c r="G196" s="35" t="str">
        <f t="shared" si="3"/>
        <v/>
      </c>
      <c r="H196" s="33"/>
      <c r="I196" s="37"/>
      <c r="J196" s="9"/>
    </row>
    <row r="197" spans="1:10" ht="18" customHeight="1" x14ac:dyDescent="0.25">
      <c r="A197" s="9"/>
      <c r="B197" s="9"/>
      <c r="C197" s="37"/>
      <c r="D197" s="9"/>
      <c r="E197" s="30"/>
      <c r="F197" s="31" t="str">
        <f>IF($E197="","",Innstillinger!$B$7)</f>
        <v/>
      </c>
      <c r="G197" s="35" t="str">
        <f t="shared" si="3"/>
        <v/>
      </c>
      <c r="H197" s="33"/>
      <c r="I197" s="37"/>
      <c r="J197" s="9"/>
    </row>
    <row r="198" spans="1:10" ht="18" customHeight="1" x14ac:dyDescent="0.25">
      <c r="A198" s="9"/>
      <c r="B198" s="9"/>
      <c r="C198" s="37"/>
      <c r="D198" s="9"/>
      <c r="E198" s="30"/>
      <c r="F198" s="31" t="str">
        <f>IF($E198="","",Innstillinger!$B$7)</f>
        <v/>
      </c>
      <c r="G198" s="35" t="str">
        <f t="shared" si="3"/>
        <v/>
      </c>
      <c r="H198" s="33"/>
      <c r="I198" s="37"/>
      <c r="J198" s="9"/>
    </row>
    <row r="199" spans="1:10" ht="18" customHeight="1" x14ac:dyDescent="0.25">
      <c r="A199" s="9"/>
      <c r="B199" s="9"/>
      <c r="C199" s="37"/>
      <c r="D199" s="9"/>
      <c r="E199" s="30"/>
      <c r="F199" s="31" t="str">
        <f>IF($E199="","",Innstillinger!$B$7)</f>
        <v/>
      </c>
      <c r="G199" s="35" t="str">
        <f t="shared" si="3"/>
        <v/>
      </c>
      <c r="H199" s="33"/>
      <c r="I199" s="37"/>
      <c r="J199" s="9"/>
    </row>
    <row r="200" spans="1:10" ht="18" customHeight="1" x14ac:dyDescent="0.25">
      <c r="A200" s="9"/>
      <c r="B200" s="9"/>
      <c r="C200" s="37"/>
      <c r="D200" s="9"/>
      <c r="E200" s="30"/>
      <c r="F200" s="31" t="str">
        <f>IF($E200="","",Innstillinger!$B$7)</f>
        <v/>
      </c>
      <c r="G200" s="35" t="str">
        <f t="shared" si="3"/>
        <v/>
      </c>
      <c r="H200" s="33"/>
      <c r="I200" s="37"/>
      <c r="J200" s="9"/>
    </row>
    <row r="201" spans="1:10" ht="18" customHeight="1" x14ac:dyDescent="0.25">
      <c r="A201" s="9"/>
      <c r="B201" s="9"/>
      <c r="C201" s="37"/>
      <c r="D201" s="9"/>
      <c r="E201" s="30"/>
      <c r="F201" s="31" t="str">
        <f>IF($E201="","",Innstillinger!$B$7)</f>
        <v/>
      </c>
      <c r="G201" s="35" t="str">
        <f t="shared" si="3"/>
        <v/>
      </c>
      <c r="H201" s="33"/>
      <c r="I201" s="37"/>
      <c r="J201" s="9"/>
    </row>
    <row r="202" spans="1:10" ht="18" customHeight="1" x14ac:dyDescent="0.25">
      <c r="A202" s="9"/>
      <c r="B202" s="9"/>
      <c r="C202" s="37"/>
      <c r="D202" s="9"/>
      <c r="E202" s="30"/>
      <c r="F202" s="31" t="str">
        <f>IF($E202="","",Innstillinger!$B$7)</f>
        <v/>
      </c>
      <c r="G202" s="35" t="str">
        <f t="shared" si="3"/>
        <v/>
      </c>
      <c r="H202" s="33"/>
      <c r="I202" s="37"/>
      <c r="J202" s="9"/>
    </row>
    <row r="203" spans="1:10" ht="18" customHeight="1" x14ac:dyDescent="0.25">
      <c r="A203" s="9"/>
      <c r="B203" s="9"/>
      <c r="C203" s="37"/>
      <c r="D203" s="9"/>
      <c r="E203" s="30"/>
      <c r="F203" s="31" t="str">
        <f>IF($E203="","",Innstillinger!$B$7)</f>
        <v/>
      </c>
      <c r="G203" s="35" t="str">
        <f t="shared" si="3"/>
        <v/>
      </c>
      <c r="H203" s="33"/>
      <c r="I203" s="37"/>
      <c r="J203" s="9"/>
    </row>
    <row r="204" spans="1:10" ht="18" customHeight="1" x14ac:dyDescent="0.25">
      <c r="A204" s="9"/>
      <c r="B204" s="9"/>
      <c r="C204" s="37"/>
      <c r="D204" s="9"/>
      <c r="E204" s="30"/>
      <c r="F204" s="31" t="str">
        <f>IF($E204="","",Innstillinger!$B$7)</f>
        <v/>
      </c>
      <c r="G204" s="35" t="str">
        <f t="shared" si="3"/>
        <v/>
      </c>
      <c r="H204" s="33"/>
      <c r="I204" s="37"/>
      <c r="J204" s="9"/>
    </row>
    <row r="205" spans="1:10" ht="18" customHeight="1" x14ac:dyDescent="0.25">
      <c r="A205" s="9"/>
      <c r="B205" s="9"/>
      <c r="C205" s="37"/>
      <c r="D205" s="9"/>
      <c r="E205" s="30"/>
      <c r="F205" s="31" t="str">
        <f>IF($E205="","",Innstillinger!$B$7)</f>
        <v/>
      </c>
      <c r="G205" s="35" t="str">
        <f t="shared" si="3"/>
        <v/>
      </c>
      <c r="H205" s="33"/>
      <c r="I205" s="37"/>
      <c r="J205" s="9"/>
    </row>
    <row r="206" spans="1:10" ht="18" customHeight="1" x14ac:dyDescent="0.25">
      <c r="A206" s="9"/>
      <c r="B206" s="9"/>
      <c r="C206" s="37"/>
      <c r="D206" s="9"/>
      <c r="E206" s="30"/>
      <c r="F206" s="31" t="str">
        <f>IF($E206="","",Innstillinger!$B$7)</f>
        <v/>
      </c>
      <c r="G206" s="35" t="str">
        <f t="shared" si="3"/>
        <v/>
      </c>
      <c r="H206" s="33"/>
      <c r="I206" s="37"/>
      <c r="J206" s="9"/>
    </row>
    <row r="207" spans="1:10" ht="18" customHeight="1" x14ac:dyDescent="0.25">
      <c r="A207" s="9"/>
      <c r="B207" s="9"/>
      <c r="C207" s="37"/>
      <c r="D207" s="9"/>
      <c r="E207" s="30"/>
      <c r="F207" s="31" t="str">
        <f>IF($E207="","",Innstillinger!$B$7)</f>
        <v/>
      </c>
      <c r="G207" s="35" t="str">
        <f t="shared" si="3"/>
        <v/>
      </c>
      <c r="H207" s="33"/>
      <c r="I207" s="37"/>
      <c r="J207" s="9"/>
    </row>
    <row r="208" spans="1:10" ht="18" customHeight="1" x14ac:dyDescent="0.25">
      <c r="A208" s="9"/>
      <c r="B208" s="9"/>
      <c r="C208" s="37"/>
      <c r="D208" s="9"/>
      <c r="E208" s="30"/>
      <c r="F208" s="31" t="str">
        <f>IF($E208="","",Innstillinger!$B$7)</f>
        <v/>
      </c>
      <c r="G208" s="35" t="str">
        <f t="shared" si="3"/>
        <v/>
      </c>
      <c r="H208" s="33"/>
      <c r="I208" s="37"/>
      <c r="J208" s="9"/>
    </row>
    <row r="209" spans="1:10" ht="18" customHeight="1" x14ac:dyDescent="0.25">
      <c r="A209" s="9"/>
      <c r="B209" s="9"/>
      <c r="C209" s="37"/>
      <c r="D209" s="9"/>
      <c r="E209" s="30"/>
      <c r="F209" s="31" t="str">
        <f>IF($E209="","",Innstillinger!$B$7)</f>
        <v/>
      </c>
      <c r="G209" s="35" t="str">
        <f t="shared" si="3"/>
        <v/>
      </c>
      <c r="H209" s="33"/>
      <c r="I209" s="37"/>
      <c r="J209" s="9"/>
    </row>
    <row r="210" spans="1:10" ht="18" customHeight="1" x14ac:dyDescent="0.25">
      <c r="A210" s="9"/>
      <c r="B210" s="9"/>
      <c r="C210" s="37"/>
      <c r="D210" s="9"/>
      <c r="E210" s="30"/>
      <c r="F210" s="31" t="str">
        <f>IF($E210="","",Innstillinger!$B$7)</f>
        <v/>
      </c>
      <c r="G210" s="35" t="str">
        <f t="shared" si="3"/>
        <v/>
      </c>
      <c r="H210" s="33"/>
      <c r="I210" s="37"/>
      <c r="J210" s="9"/>
    </row>
    <row r="211" spans="1:10" ht="18" customHeight="1" x14ac:dyDescent="0.25">
      <c r="A211" s="9"/>
      <c r="B211" s="9"/>
      <c r="C211" s="37"/>
      <c r="D211" s="9"/>
      <c r="E211" s="30"/>
      <c r="F211" s="31" t="str">
        <f>IF($E211="","",Innstillinger!$B$7)</f>
        <v/>
      </c>
      <c r="G211" s="35" t="str">
        <f t="shared" si="3"/>
        <v/>
      </c>
      <c r="H211" s="33"/>
      <c r="I211" s="37"/>
      <c r="J211" s="9"/>
    </row>
    <row r="212" spans="1:10" ht="18" customHeight="1" x14ac:dyDescent="0.25">
      <c r="A212" s="9"/>
      <c r="B212" s="9"/>
      <c r="C212" s="37"/>
      <c r="D212" s="9"/>
      <c r="E212" s="30"/>
      <c r="F212" s="31" t="str">
        <f>IF($E212="","",Innstillinger!$B$7)</f>
        <v/>
      </c>
      <c r="G212" s="35" t="str">
        <f t="shared" si="3"/>
        <v/>
      </c>
      <c r="H212" s="33"/>
      <c r="I212" s="37"/>
      <c r="J212" s="9"/>
    </row>
    <row r="213" spans="1:10" ht="18" customHeight="1" x14ac:dyDescent="0.25">
      <c r="A213" s="9"/>
      <c r="B213" s="9"/>
      <c r="C213" s="37"/>
      <c r="D213" s="9"/>
      <c r="E213" s="30"/>
      <c r="F213" s="31" t="str">
        <f>IF($E213="","",Innstillinger!$B$7)</f>
        <v/>
      </c>
      <c r="G213" s="35" t="str">
        <f t="shared" si="3"/>
        <v/>
      </c>
      <c r="H213" s="33"/>
      <c r="I213" s="37"/>
      <c r="J213" s="9"/>
    </row>
    <row r="214" spans="1:10" ht="18" customHeight="1" x14ac:dyDescent="0.25">
      <c r="A214" s="9"/>
      <c r="B214" s="9"/>
      <c r="C214" s="37"/>
      <c r="D214" s="9"/>
      <c r="E214" s="30"/>
      <c r="F214" s="31" t="str">
        <f>IF($E214="","",Innstillinger!$B$7)</f>
        <v/>
      </c>
      <c r="G214" s="35" t="str">
        <f t="shared" si="3"/>
        <v/>
      </c>
      <c r="H214" s="33"/>
      <c r="I214" s="37"/>
      <c r="J214" s="9"/>
    </row>
    <row r="215" spans="1:10" ht="18" customHeight="1" x14ac:dyDescent="0.25">
      <c r="A215" s="9"/>
      <c r="B215" s="9"/>
      <c r="C215" s="37"/>
      <c r="D215" s="9"/>
      <c r="E215" s="30"/>
      <c r="F215" s="31" t="str">
        <f>IF($E215="","",Innstillinger!$B$7)</f>
        <v/>
      </c>
      <c r="G215" s="35" t="str">
        <f t="shared" si="3"/>
        <v/>
      </c>
      <c r="H215" s="33"/>
      <c r="I215" s="37"/>
      <c r="J215" s="9"/>
    </row>
    <row r="216" spans="1:10" ht="18" customHeight="1" x14ac:dyDescent="0.25">
      <c r="A216" s="9"/>
      <c r="B216" s="9"/>
      <c r="C216" s="37"/>
      <c r="D216" s="9"/>
      <c r="E216" s="30"/>
      <c r="F216" s="31" t="str">
        <f>IF($E216="","",Innstillinger!$B$7)</f>
        <v/>
      </c>
      <c r="G216" s="35" t="str">
        <f t="shared" si="3"/>
        <v/>
      </c>
      <c r="H216" s="33"/>
      <c r="I216" s="37"/>
      <c r="J216" s="9"/>
    </row>
    <row r="217" spans="1:10" ht="18" customHeight="1" x14ac:dyDescent="0.25">
      <c r="A217" s="9"/>
      <c r="B217" s="9"/>
      <c r="C217" s="37"/>
      <c r="D217" s="9"/>
      <c r="E217" s="30"/>
      <c r="F217" s="31" t="str">
        <f>IF($E217="","",Innstillinger!$B$7)</f>
        <v/>
      </c>
      <c r="G217" s="35" t="str">
        <f t="shared" si="3"/>
        <v/>
      </c>
      <c r="H217" s="33"/>
      <c r="I217" s="37"/>
      <c r="J217" s="9"/>
    </row>
    <row r="218" spans="1:10" ht="18" customHeight="1" x14ac:dyDescent="0.25">
      <c r="A218" s="9"/>
      <c r="B218" s="9"/>
      <c r="C218" s="37"/>
      <c r="D218" s="9"/>
      <c r="E218" s="30"/>
      <c r="F218" s="31" t="str">
        <f>IF($E218="","",Innstillinger!$B$7)</f>
        <v/>
      </c>
      <c r="G218" s="35" t="str">
        <f t="shared" si="3"/>
        <v/>
      </c>
      <c r="H218" s="33"/>
      <c r="I218" s="37"/>
      <c r="J218" s="9"/>
    </row>
    <row r="219" spans="1:10" ht="18" customHeight="1" x14ac:dyDescent="0.25">
      <c r="A219" s="9"/>
      <c r="B219" s="9"/>
      <c r="C219" s="37"/>
      <c r="D219" s="9"/>
      <c r="E219" s="30"/>
      <c r="F219" s="31" t="str">
        <f>IF($E219="","",Innstillinger!$B$7)</f>
        <v/>
      </c>
      <c r="G219" s="35" t="str">
        <f t="shared" si="3"/>
        <v/>
      </c>
      <c r="H219" s="33"/>
      <c r="I219" s="37"/>
      <c r="J219" s="9"/>
    </row>
    <row r="220" spans="1:10" ht="18" customHeight="1" x14ac:dyDescent="0.25">
      <c r="A220" s="9"/>
      <c r="B220" s="9"/>
      <c r="C220" s="37"/>
      <c r="D220" s="9"/>
      <c r="E220" s="30"/>
      <c r="F220" s="31" t="str">
        <f>IF($E220="","",Innstillinger!$B$7)</f>
        <v/>
      </c>
      <c r="G220" s="35" t="str">
        <f t="shared" si="3"/>
        <v/>
      </c>
      <c r="H220" s="33"/>
      <c r="I220" s="37"/>
      <c r="J220" s="9"/>
    </row>
    <row r="221" spans="1:10" ht="18" customHeight="1" x14ac:dyDescent="0.25">
      <c r="A221" s="9"/>
      <c r="B221" s="9"/>
      <c r="C221" s="37"/>
      <c r="D221" s="9"/>
      <c r="E221" s="30"/>
      <c r="F221" s="31" t="str">
        <f>IF($E221="","",Innstillinger!$B$7)</f>
        <v/>
      </c>
      <c r="G221" s="35" t="str">
        <f t="shared" si="3"/>
        <v/>
      </c>
      <c r="H221" s="33"/>
      <c r="I221" s="37"/>
      <c r="J221" s="9"/>
    </row>
    <row r="222" spans="1:10" ht="18" customHeight="1" x14ac:dyDescent="0.25">
      <c r="A222" s="9"/>
      <c r="B222" s="9"/>
      <c r="C222" s="37"/>
      <c r="D222" s="9"/>
      <c r="E222" s="30"/>
      <c r="F222" s="31" t="str">
        <f>IF($E222="","",Innstillinger!$B$7)</f>
        <v/>
      </c>
      <c r="G222" s="35" t="str">
        <f t="shared" si="3"/>
        <v/>
      </c>
      <c r="H222" s="33"/>
      <c r="I222" s="37"/>
      <c r="J222" s="9"/>
    </row>
    <row r="223" spans="1:10" ht="18" customHeight="1" x14ac:dyDescent="0.25">
      <c r="A223" s="9"/>
      <c r="B223" s="9"/>
      <c r="C223" s="37"/>
      <c r="D223" s="9"/>
      <c r="E223" s="30"/>
      <c r="F223" s="31" t="str">
        <f>IF($E223="","",Innstillinger!$B$7)</f>
        <v/>
      </c>
      <c r="G223" s="35" t="str">
        <f t="shared" si="3"/>
        <v/>
      </c>
      <c r="H223" s="33"/>
      <c r="I223" s="37"/>
      <c r="J223" s="9"/>
    </row>
    <row r="224" spans="1:10" ht="18" customHeight="1" x14ac:dyDescent="0.25">
      <c r="A224" s="9"/>
      <c r="B224" s="9"/>
      <c r="C224" s="37"/>
      <c r="D224" s="9"/>
      <c r="E224" s="30"/>
      <c r="F224" s="31" t="str">
        <f>IF($E224="","",Innstillinger!$B$7)</f>
        <v/>
      </c>
      <c r="G224" s="35" t="str">
        <f t="shared" si="3"/>
        <v/>
      </c>
      <c r="H224" s="33"/>
      <c r="I224" s="37"/>
      <c r="J224" s="9"/>
    </row>
    <row r="225" spans="1:10" ht="18" customHeight="1" x14ac:dyDescent="0.25">
      <c r="A225" s="9"/>
      <c r="B225" s="9"/>
      <c r="C225" s="37"/>
      <c r="D225" s="9"/>
      <c r="E225" s="30"/>
      <c r="F225" s="31" t="str">
        <f>IF($E225="","",Innstillinger!$B$7)</f>
        <v/>
      </c>
      <c r="G225" s="35" t="str">
        <f t="shared" si="3"/>
        <v/>
      </c>
      <c r="H225" s="33"/>
      <c r="I225" s="37"/>
      <c r="J225" s="9"/>
    </row>
    <row r="226" spans="1:10" ht="18" customHeight="1" x14ac:dyDescent="0.25">
      <c r="A226" s="9"/>
      <c r="B226" s="9"/>
      <c r="C226" s="37"/>
      <c r="D226" s="9"/>
      <c r="E226" s="30"/>
      <c r="F226" s="31" t="str">
        <f>IF($E226="","",Innstillinger!$B$7)</f>
        <v/>
      </c>
      <c r="G226" s="35" t="str">
        <f t="shared" si="3"/>
        <v/>
      </c>
      <c r="H226" s="33"/>
      <c r="I226" s="37"/>
      <c r="J226" s="9"/>
    </row>
    <row r="227" spans="1:10" ht="18" customHeight="1" x14ac:dyDescent="0.25">
      <c r="A227" s="9"/>
      <c r="B227" s="9"/>
      <c r="C227" s="37"/>
      <c r="D227" s="9"/>
      <c r="E227" s="30"/>
      <c r="F227" s="31" t="str">
        <f>IF($E227="","",Innstillinger!$B$7)</f>
        <v/>
      </c>
      <c r="G227" s="35" t="str">
        <f t="shared" si="3"/>
        <v/>
      </c>
      <c r="H227" s="33"/>
      <c r="I227" s="37"/>
      <c r="J227" s="9"/>
    </row>
    <row r="228" spans="1:10" ht="18" customHeight="1" x14ac:dyDescent="0.25">
      <c r="A228" s="9"/>
      <c r="B228" s="9"/>
      <c r="C228" s="37"/>
      <c r="D228" s="9"/>
      <c r="E228" s="30"/>
      <c r="F228" s="31" t="str">
        <f>IF($E228="","",Innstillinger!$B$7)</f>
        <v/>
      </c>
      <c r="G228" s="35" t="str">
        <f t="shared" si="3"/>
        <v/>
      </c>
      <c r="H228" s="33"/>
      <c r="I228" s="37"/>
      <c r="J228" s="9"/>
    </row>
    <row r="229" spans="1:10" ht="18" customHeight="1" x14ac:dyDescent="0.25">
      <c r="A229" s="9"/>
      <c r="B229" s="9"/>
      <c r="C229" s="37"/>
      <c r="D229" s="9"/>
      <c r="E229" s="30"/>
      <c r="F229" s="31" t="str">
        <f>IF($E229="","",Innstillinger!$B$7)</f>
        <v/>
      </c>
      <c r="G229" s="35" t="str">
        <f t="shared" si="3"/>
        <v/>
      </c>
      <c r="H229" s="33"/>
      <c r="I229" s="37"/>
      <c r="J229" s="9"/>
    </row>
    <row r="230" spans="1:10" ht="18" customHeight="1" x14ac:dyDescent="0.25">
      <c r="A230" s="9"/>
      <c r="B230" s="9"/>
      <c r="C230" s="37"/>
      <c r="D230" s="9"/>
      <c r="E230" s="30"/>
      <c r="F230" s="31" t="str">
        <f>IF($E230="","",Innstillinger!$B$7)</f>
        <v/>
      </c>
      <c r="G230" s="35" t="str">
        <f t="shared" si="3"/>
        <v/>
      </c>
      <c r="H230" s="33"/>
      <c r="I230" s="37"/>
      <c r="J230" s="9"/>
    </row>
    <row r="231" spans="1:10" ht="18" customHeight="1" x14ac:dyDescent="0.25">
      <c r="A231" s="9"/>
      <c r="B231" s="9"/>
      <c r="C231" s="37"/>
      <c r="D231" s="9"/>
      <c r="E231" s="30"/>
      <c r="F231" s="31" t="str">
        <f>IF($E231="","",Innstillinger!$B$7)</f>
        <v/>
      </c>
      <c r="G231" s="35" t="str">
        <f t="shared" si="3"/>
        <v/>
      </c>
      <c r="H231" s="33"/>
      <c r="I231" s="37"/>
      <c r="J231" s="9"/>
    </row>
    <row r="232" spans="1:10" ht="18" customHeight="1" x14ac:dyDescent="0.25">
      <c r="A232" s="9"/>
      <c r="B232" s="9"/>
      <c r="C232" s="37"/>
      <c r="D232" s="9"/>
      <c r="E232" s="30"/>
      <c r="F232" s="31" t="str">
        <f>IF($E232="","",Innstillinger!$B$7)</f>
        <v/>
      </c>
      <c r="G232" s="35" t="str">
        <f t="shared" si="3"/>
        <v/>
      </c>
      <c r="H232" s="33"/>
      <c r="I232" s="37"/>
      <c r="J232" s="9"/>
    </row>
    <row r="233" spans="1:10" ht="18" customHeight="1" x14ac:dyDescent="0.25">
      <c r="A233" s="9"/>
      <c r="B233" s="9"/>
      <c r="C233" s="37"/>
      <c r="D233" s="9"/>
      <c r="E233" s="30"/>
      <c r="F233" s="31" t="str">
        <f>IF($E233="","",Innstillinger!$B$7)</f>
        <v/>
      </c>
      <c r="G233" s="35" t="str">
        <f t="shared" si="3"/>
        <v/>
      </c>
      <c r="H233" s="33"/>
      <c r="I233" s="37"/>
      <c r="J233" s="9"/>
    </row>
    <row r="234" spans="1:10" ht="18" customHeight="1" x14ac:dyDescent="0.25">
      <c r="A234" s="9"/>
      <c r="B234" s="9"/>
      <c r="C234" s="37"/>
      <c r="D234" s="9"/>
      <c r="E234" s="30"/>
      <c r="F234" s="31" t="str">
        <f>IF($E234="","",Innstillinger!$B$7)</f>
        <v/>
      </c>
      <c r="G234" s="35" t="str">
        <f t="shared" si="3"/>
        <v/>
      </c>
      <c r="H234" s="33"/>
      <c r="I234" s="37"/>
      <c r="J234" s="9"/>
    </row>
    <row r="235" spans="1:10" ht="18" customHeight="1" x14ac:dyDescent="0.25">
      <c r="A235" s="9"/>
      <c r="B235" s="9"/>
      <c r="C235" s="37"/>
      <c r="D235" s="9"/>
      <c r="E235" s="30"/>
      <c r="F235" s="31" t="str">
        <f>IF($E235="","",Innstillinger!$B$7)</f>
        <v/>
      </c>
      <c r="G235" s="35" t="str">
        <f t="shared" si="3"/>
        <v/>
      </c>
      <c r="H235" s="33"/>
      <c r="I235" s="37"/>
      <c r="J235" s="9"/>
    </row>
    <row r="236" spans="1:10" ht="18" customHeight="1" x14ac:dyDescent="0.25">
      <c r="A236" s="9"/>
      <c r="B236" s="9"/>
      <c r="C236" s="37"/>
      <c r="D236" s="9"/>
      <c r="E236" s="30"/>
      <c r="F236" s="31" t="str">
        <f>IF($E236="","",Innstillinger!$B$7)</f>
        <v/>
      </c>
      <c r="G236" s="35" t="str">
        <f t="shared" si="3"/>
        <v/>
      </c>
      <c r="H236" s="33"/>
      <c r="I236" s="37"/>
      <c r="J236" s="9"/>
    </row>
    <row r="237" spans="1:10" ht="18" customHeight="1" x14ac:dyDescent="0.25">
      <c r="A237" s="9"/>
      <c r="B237" s="9"/>
      <c r="C237" s="37"/>
      <c r="D237" s="9"/>
      <c r="E237" s="30"/>
      <c r="F237" s="31" t="str">
        <f>IF($E237="","",Innstillinger!$B$7)</f>
        <v/>
      </c>
      <c r="G237" s="35" t="str">
        <f t="shared" si="3"/>
        <v/>
      </c>
      <c r="H237" s="33"/>
      <c r="I237" s="37"/>
      <c r="J237" s="9"/>
    </row>
    <row r="238" spans="1:10" ht="18" customHeight="1" x14ac:dyDescent="0.25">
      <c r="A238" s="9"/>
      <c r="B238" s="9"/>
      <c r="C238" s="37"/>
      <c r="D238" s="9"/>
      <c r="E238" s="30"/>
      <c r="F238" s="31" t="str">
        <f>IF($E238="","",Innstillinger!$B$7)</f>
        <v/>
      </c>
      <c r="G238" s="35" t="str">
        <f t="shared" si="3"/>
        <v/>
      </c>
      <c r="H238" s="33"/>
      <c r="I238" s="37"/>
      <c r="J238" s="9"/>
    </row>
    <row r="239" spans="1:10" ht="18" customHeight="1" x14ac:dyDescent="0.25">
      <c r="A239" s="9"/>
      <c r="B239" s="9"/>
      <c r="C239" s="37"/>
      <c r="D239" s="9"/>
      <c r="E239" s="30"/>
      <c r="F239" s="31" t="str">
        <f>IF($E239="","",Innstillinger!$B$7)</f>
        <v/>
      </c>
      <c r="G239" s="35" t="str">
        <f t="shared" si="3"/>
        <v/>
      </c>
      <c r="H239" s="33"/>
      <c r="I239" s="37"/>
      <c r="J239" s="9"/>
    </row>
    <row r="240" spans="1:10" ht="18" customHeight="1" x14ac:dyDescent="0.25">
      <c r="A240" s="9"/>
      <c r="B240" s="9"/>
      <c r="C240" s="37"/>
      <c r="D240" s="9"/>
      <c r="E240" s="30"/>
      <c r="F240" s="31" t="str">
        <f>IF($E240="","",Innstillinger!$B$7)</f>
        <v/>
      </c>
      <c r="G240" s="35" t="str">
        <f t="shared" si="3"/>
        <v/>
      </c>
      <c r="H240" s="33"/>
      <c r="I240" s="37"/>
      <c r="J240" s="9"/>
    </row>
    <row r="241" spans="1:10" ht="18" customHeight="1" x14ac:dyDescent="0.25">
      <c r="A241" s="9"/>
      <c r="B241" s="9"/>
      <c r="C241" s="37"/>
      <c r="D241" s="9"/>
      <c r="E241" s="30"/>
      <c r="F241" s="31" t="str">
        <f>IF($E241="","",Innstillinger!$B$7)</f>
        <v/>
      </c>
      <c r="G241" s="35" t="str">
        <f t="shared" si="3"/>
        <v/>
      </c>
      <c r="H241" s="33"/>
      <c r="I241" s="37"/>
      <c r="J241" s="9"/>
    </row>
    <row r="242" spans="1:10" ht="18" customHeight="1" x14ac:dyDescent="0.25">
      <c r="A242" s="9"/>
      <c r="B242" s="9"/>
      <c r="C242" s="37"/>
      <c r="D242" s="9"/>
      <c r="E242" s="30"/>
      <c r="F242" s="31" t="str">
        <f>IF($E242="","",Innstillinger!$B$7)</f>
        <v/>
      </c>
      <c r="G242" s="35" t="str">
        <f t="shared" si="3"/>
        <v/>
      </c>
      <c r="H242" s="33"/>
      <c r="I242" s="37"/>
      <c r="J242" s="9"/>
    </row>
    <row r="243" spans="1:10" ht="18" customHeight="1" x14ac:dyDescent="0.25">
      <c r="A243" s="9"/>
      <c r="B243" s="9"/>
      <c r="C243" s="37"/>
      <c r="D243" s="9"/>
      <c r="E243" s="30"/>
      <c r="F243" s="31" t="str">
        <f>IF($E243="","",Innstillinger!$B$7)</f>
        <v/>
      </c>
      <c r="G243" s="35" t="str">
        <f t="shared" si="3"/>
        <v/>
      </c>
      <c r="H243" s="33"/>
      <c r="I243" s="37"/>
      <c r="J243" s="9"/>
    </row>
    <row r="244" spans="1:10" ht="18" customHeight="1" x14ac:dyDescent="0.25">
      <c r="A244" s="9"/>
      <c r="B244" s="9"/>
      <c r="C244" s="37"/>
      <c r="D244" s="9"/>
      <c r="E244" s="30"/>
      <c r="F244" s="31" t="str">
        <f>IF($E244="","",Innstillinger!$B$7)</f>
        <v/>
      </c>
      <c r="G244" s="35" t="str">
        <f t="shared" si="3"/>
        <v/>
      </c>
      <c r="H244" s="33"/>
      <c r="I244" s="37"/>
      <c r="J244" s="9"/>
    </row>
    <row r="245" spans="1:10" ht="18" customHeight="1" x14ac:dyDescent="0.25">
      <c r="A245" s="9"/>
      <c r="B245" s="9"/>
      <c r="C245" s="37"/>
      <c r="D245" s="9"/>
      <c r="E245" s="30"/>
      <c r="F245" s="31" t="str">
        <f>IF($E245="","",Innstillinger!$B$7)</f>
        <v/>
      </c>
      <c r="G245" s="35" t="str">
        <f t="shared" si="3"/>
        <v/>
      </c>
      <c r="H245" s="33"/>
      <c r="I245" s="37"/>
      <c r="J245" s="9"/>
    </row>
    <row r="246" spans="1:10" ht="18" customHeight="1" x14ac:dyDescent="0.25">
      <c r="A246" s="9"/>
      <c r="B246" s="9"/>
      <c r="C246" s="37"/>
      <c r="D246" s="9"/>
      <c r="E246" s="30"/>
      <c r="F246" s="31" t="str">
        <f>IF($E246="","",Innstillinger!$B$7)</f>
        <v/>
      </c>
      <c r="G246" s="35" t="str">
        <f t="shared" si="3"/>
        <v/>
      </c>
      <c r="H246" s="33"/>
      <c r="I246" s="37"/>
      <c r="J246" s="9"/>
    </row>
    <row r="247" spans="1:10" ht="18" customHeight="1" x14ac:dyDescent="0.25">
      <c r="A247" s="9"/>
      <c r="B247" s="9"/>
      <c r="C247" s="37"/>
      <c r="D247" s="9"/>
      <c r="E247" s="30"/>
      <c r="F247" s="31" t="str">
        <f>IF($E247="","",Innstillinger!$B$7)</f>
        <v/>
      </c>
      <c r="G247" s="35" t="str">
        <f t="shared" si="3"/>
        <v/>
      </c>
      <c r="H247" s="33"/>
      <c r="I247" s="37"/>
      <c r="J247" s="9"/>
    </row>
    <row r="248" spans="1:10" ht="18" customHeight="1" x14ac:dyDescent="0.25">
      <c r="A248" s="9"/>
      <c r="B248" s="9"/>
      <c r="C248" s="37"/>
      <c r="D248" s="9"/>
      <c r="E248" s="30"/>
      <c r="F248" s="31" t="str">
        <f>IF($E248="","",Innstillinger!$B$7)</f>
        <v/>
      </c>
      <c r="G248" s="35" t="str">
        <f t="shared" si="3"/>
        <v/>
      </c>
      <c r="H248" s="33"/>
      <c r="I248" s="37"/>
      <c r="J248" s="9"/>
    </row>
    <row r="249" spans="1:10" ht="18" customHeight="1" x14ac:dyDescent="0.25">
      <c r="A249" s="9"/>
      <c r="B249" s="9"/>
      <c r="C249" s="37"/>
      <c r="D249" s="9"/>
      <c r="E249" s="30"/>
      <c r="F249" s="31" t="str">
        <f>IF($E249="","",Innstillinger!$B$7)</f>
        <v/>
      </c>
      <c r="G249" s="35" t="str">
        <f t="shared" si="3"/>
        <v/>
      </c>
      <c r="H249" s="33"/>
      <c r="I249" s="37"/>
      <c r="J249" s="9"/>
    </row>
    <row r="250" spans="1:10" ht="18" customHeight="1" x14ac:dyDescent="0.25">
      <c r="A250" s="9"/>
      <c r="B250" s="9"/>
      <c r="C250" s="37"/>
      <c r="D250" s="9"/>
      <c r="E250" s="30"/>
      <c r="F250" s="31" t="str">
        <f>IF($E250="","",Innstillinger!$B$7)</f>
        <v/>
      </c>
      <c r="G250" s="35" t="str">
        <f t="shared" si="3"/>
        <v/>
      </c>
      <c r="H250" s="33"/>
      <c r="I250" s="37"/>
      <c r="J250" s="9"/>
    </row>
    <row r="251" spans="1:10" ht="18" customHeight="1" x14ac:dyDescent="0.25">
      <c r="A251" s="9"/>
      <c r="B251" s="9"/>
      <c r="C251" s="37"/>
      <c r="D251" s="9"/>
      <c r="E251" s="30"/>
      <c r="F251" s="31" t="str">
        <f>IF($E251="","",Innstillinger!$B$7)</f>
        <v/>
      </c>
      <c r="G251" s="35" t="str">
        <f t="shared" si="3"/>
        <v/>
      </c>
      <c r="H251" s="33"/>
      <c r="I251" s="37"/>
      <c r="J251" s="9"/>
    </row>
    <row r="252" spans="1:10" ht="18" customHeight="1" x14ac:dyDescent="0.25">
      <c r="A252" s="9"/>
      <c r="B252" s="9"/>
      <c r="C252" s="37"/>
      <c r="D252" s="9"/>
      <c r="E252" s="30"/>
      <c r="F252" s="31" t="str">
        <f>IF($E252="","",Innstillinger!$B$7)</f>
        <v/>
      </c>
      <c r="G252" s="35" t="str">
        <f t="shared" si="3"/>
        <v/>
      </c>
      <c r="H252" s="33"/>
      <c r="I252" s="37"/>
      <c r="J252" s="9"/>
    </row>
    <row r="253" spans="1:10" ht="18" customHeight="1" x14ac:dyDescent="0.25">
      <c r="A253" s="9"/>
      <c r="B253" s="9"/>
      <c r="C253" s="37"/>
      <c r="D253" s="9"/>
      <c r="E253" s="30"/>
      <c r="F253" s="31" t="str">
        <f>IF($E253="","",Innstillinger!$B$7)</f>
        <v/>
      </c>
      <c r="G253" s="35" t="str">
        <f t="shared" si="3"/>
        <v/>
      </c>
      <c r="H253" s="33"/>
      <c r="I253" s="37"/>
      <c r="J253" s="9"/>
    </row>
    <row r="254" spans="1:10" ht="18" customHeight="1" x14ac:dyDescent="0.25">
      <c r="A254" s="9"/>
      <c r="B254" s="9"/>
      <c r="C254" s="37"/>
      <c r="D254" s="9"/>
      <c r="E254" s="30"/>
      <c r="F254" s="31" t="str">
        <f>IF($E254="","",Innstillinger!$B$7)</f>
        <v/>
      </c>
      <c r="G254" s="35" t="str">
        <f t="shared" si="3"/>
        <v/>
      </c>
      <c r="H254" s="33"/>
      <c r="I254" s="37"/>
      <c r="J254" s="9"/>
    </row>
    <row r="255" spans="1:10" ht="18" customHeight="1" x14ac:dyDescent="0.25">
      <c r="A255" s="9"/>
      <c r="B255" s="9"/>
      <c r="C255" s="37"/>
      <c r="D255" s="9"/>
      <c r="E255" s="30"/>
      <c r="F255" s="31" t="str">
        <f>IF($E255="","",Innstillinger!$B$7)</f>
        <v/>
      </c>
      <c r="G255" s="35" t="str">
        <f t="shared" si="3"/>
        <v/>
      </c>
      <c r="H255" s="33"/>
      <c r="I255" s="37"/>
      <c r="J255" s="9"/>
    </row>
    <row r="256" spans="1:10" ht="18" customHeight="1" x14ac:dyDescent="0.25">
      <c r="A256" s="9"/>
      <c r="B256" s="9"/>
      <c r="C256" s="37"/>
      <c r="D256" s="9"/>
      <c r="E256" s="30"/>
      <c r="F256" s="31" t="str">
        <f>IF($E256="","",Innstillinger!$B$7)</f>
        <v/>
      </c>
      <c r="G256" s="35" t="str">
        <f t="shared" si="3"/>
        <v/>
      </c>
      <c r="H256" s="33"/>
      <c r="I256" s="37"/>
      <c r="J256" s="9"/>
    </row>
    <row r="257" spans="1:10" ht="18" customHeight="1" x14ac:dyDescent="0.25">
      <c r="A257" s="9"/>
      <c r="B257" s="9"/>
      <c r="C257" s="37"/>
      <c r="D257" s="9"/>
      <c r="E257" s="30"/>
      <c r="F257" s="31" t="str">
        <f>IF($E257="","",Innstillinger!$B$7)</f>
        <v/>
      </c>
      <c r="G257" s="35" t="str">
        <f t="shared" si="3"/>
        <v/>
      </c>
      <c r="H257" s="33"/>
      <c r="I257" s="37"/>
      <c r="J257" s="9"/>
    </row>
    <row r="258" spans="1:10" ht="18" customHeight="1" x14ac:dyDescent="0.25">
      <c r="A258" s="9"/>
      <c r="B258" s="9"/>
      <c r="C258" s="37"/>
      <c r="D258" s="9"/>
      <c r="E258" s="30"/>
      <c r="F258" s="31" t="str">
        <f>IF($E258="","",Innstillinger!$B$7)</f>
        <v/>
      </c>
      <c r="G258" s="35" t="str">
        <f t="shared" si="3"/>
        <v/>
      </c>
      <c r="H258" s="33"/>
      <c r="I258" s="37"/>
      <c r="J258" s="9"/>
    </row>
    <row r="259" spans="1:10" ht="18" customHeight="1" x14ac:dyDescent="0.25">
      <c r="A259" s="9"/>
      <c r="B259" s="9"/>
      <c r="C259" s="37"/>
      <c r="D259" s="9"/>
      <c r="E259" s="30"/>
      <c r="F259" s="31" t="str">
        <f>IF($E259="","",Innstillinger!$B$7)</f>
        <v/>
      </c>
      <c r="G259" s="35" t="str">
        <f t="shared" ref="G259:G299" si="4">IF(OR($E259="", $F259=""),"", $E259*(1+$F259))</f>
        <v/>
      </c>
      <c r="H259" s="33"/>
      <c r="I259" s="37"/>
      <c r="J259" s="9"/>
    </row>
    <row r="260" spans="1:10" ht="18" customHeight="1" x14ac:dyDescent="0.25">
      <c r="A260" s="9"/>
      <c r="B260" s="9"/>
      <c r="C260" s="37"/>
      <c r="D260" s="9"/>
      <c r="E260" s="30"/>
      <c r="F260" s="31" t="str">
        <f>IF($E260="","",Innstillinger!$B$7)</f>
        <v/>
      </c>
      <c r="G260" s="35" t="str">
        <f t="shared" si="4"/>
        <v/>
      </c>
      <c r="H260" s="33"/>
      <c r="I260" s="37"/>
      <c r="J260" s="9"/>
    </row>
    <row r="261" spans="1:10" ht="18" customHeight="1" x14ac:dyDescent="0.25">
      <c r="A261" s="9"/>
      <c r="B261" s="9"/>
      <c r="C261" s="37"/>
      <c r="D261" s="9"/>
      <c r="E261" s="30"/>
      <c r="F261" s="31" t="str">
        <f>IF($E261="","",Innstillinger!$B$7)</f>
        <v/>
      </c>
      <c r="G261" s="35" t="str">
        <f t="shared" si="4"/>
        <v/>
      </c>
      <c r="H261" s="33"/>
      <c r="I261" s="37"/>
      <c r="J261" s="9"/>
    </row>
    <row r="262" spans="1:10" ht="18" customHeight="1" x14ac:dyDescent="0.25">
      <c r="A262" s="9"/>
      <c r="B262" s="9"/>
      <c r="C262" s="37"/>
      <c r="D262" s="9"/>
      <c r="E262" s="30"/>
      <c r="F262" s="31" t="str">
        <f>IF($E262="","",Innstillinger!$B$7)</f>
        <v/>
      </c>
      <c r="G262" s="35" t="str">
        <f t="shared" si="4"/>
        <v/>
      </c>
      <c r="H262" s="33"/>
      <c r="I262" s="37"/>
      <c r="J262" s="9"/>
    </row>
    <row r="263" spans="1:10" ht="18" customHeight="1" x14ac:dyDescent="0.25">
      <c r="A263" s="9"/>
      <c r="B263" s="9"/>
      <c r="C263" s="37"/>
      <c r="D263" s="9"/>
      <c r="E263" s="30"/>
      <c r="F263" s="31" t="str">
        <f>IF($E263="","",Innstillinger!$B$7)</f>
        <v/>
      </c>
      <c r="G263" s="35" t="str">
        <f t="shared" si="4"/>
        <v/>
      </c>
      <c r="H263" s="33"/>
      <c r="I263" s="37"/>
      <c r="J263" s="9"/>
    </row>
    <row r="264" spans="1:10" ht="18" customHeight="1" x14ac:dyDescent="0.25">
      <c r="A264" s="9"/>
      <c r="B264" s="9"/>
      <c r="C264" s="37"/>
      <c r="D264" s="9"/>
      <c r="E264" s="30"/>
      <c r="F264" s="31" t="str">
        <f>IF($E264="","",Innstillinger!$B$7)</f>
        <v/>
      </c>
      <c r="G264" s="35" t="str">
        <f t="shared" si="4"/>
        <v/>
      </c>
      <c r="H264" s="33"/>
      <c r="I264" s="37"/>
      <c r="J264" s="9"/>
    </row>
    <row r="265" spans="1:10" ht="18" customHeight="1" x14ac:dyDescent="0.25">
      <c r="A265" s="9"/>
      <c r="B265" s="9"/>
      <c r="C265" s="37"/>
      <c r="D265" s="9"/>
      <c r="E265" s="30"/>
      <c r="F265" s="31" t="str">
        <f>IF($E265="","",Innstillinger!$B$7)</f>
        <v/>
      </c>
      <c r="G265" s="35" t="str">
        <f t="shared" si="4"/>
        <v/>
      </c>
      <c r="H265" s="33"/>
      <c r="I265" s="37"/>
      <c r="J265" s="9"/>
    </row>
    <row r="266" spans="1:10" ht="18" customHeight="1" x14ac:dyDescent="0.25">
      <c r="A266" s="9"/>
      <c r="B266" s="9"/>
      <c r="C266" s="37"/>
      <c r="D266" s="9"/>
      <c r="E266" s="30"/>
      <c r="F266" s="31" t="str">
        <f>IF($E266="","",Innstillinger!$B$7)</f>
        <v/>
      </c>
      <c r="G266" s="35" t="str">
        <f t="shared" si="4"/>
        <v/>
      </c>
      <c r="H266" s="33"/>
      <c r="I266" s="37"/>
      <c r="J266" s="9"/>
    </row>
    <row r="267" spans="1:10" ht="18" customHeight="1" x14ac:dyDescent="0.25">
      <c r="A267" s="9"/>
      <c r="B267" s="9"/>
      <c r="C267" s="37"/>
      <c r="D267" s="9"/>
      <c r="E267" s="30"/>
      <c r="F267" s="31" t="str">
        <f>IF($E267="","",Innstillinger!$B$7)</f>
        <v/>
      </c>
      <c r="G267" s="35" t="str">
        <f t="shared" si="4"/>
        <v/>
      </c>
      <c r="H267" s="33"/>
      <c r="I267" s="37"/>
      <c r="J267" s="9"/>
    </row>
    <row r="268" spans="1:10" ht="18" customHeight="1" x14ac:dyDescent="0.25">
      <c r="A268" s="9"/>
      <c r="B268" s="9"/>
      <c r="C268" s="37"/>
      <c r="D268" s="9"/>
      <c r="E268" s="30"/>
      <c r="F268" s="31" t="str">
        <f>IF($E268="","",Innstillinger!$B$7)</f>
        <v/>
      </c>
      <c r="G268" s="35" t="str">
        <f t="shared" si="4"/>
        <v/>
      </c>
      <c r="H268" s="33"/>
      <c r="I268" s="37"/>
      <c r="J268" s="9"/>
    </row>
    <row r="269" spans="1:10" ht="18" customHeight="1" x14ac:dyDescent="0.25">
      <c r="A269" s="9"/>
      <c r="B269" s="9"/>
      <c r="C269" s="37"/>
      <c r="D269" s="9"/>
      <c r="E269" s="30"/>
      <c r="F269" s="31" t="str">
        <f>IF($E269="","",Innstillinger!$B$7)</f>
        <v/>
      </c>
      <c r="G269" s="35" t="str">
        <f t="shared" si="4"/>
        <v/>
      </c>
      <c r="H269" s="33"/>
      <c r="I269" s="37"/>
      <c r="J269" s="9"/>
    </row>
    <row r="270" spans="1:10" ht="18" customHeight="1" x14ac:dyDescent="0.25">
      <c r="A270" s="9"/>
      <c r="B270" s="9"/>
      <c r="C270" s="37"/>
      <c r="D270" s="9"/>
      <c r="E270" s="30"/>
      <c r="F270" s="31" t="str">
        <f>IF($E270="","",Innstillinger!$B$7)</f>
        <v/>
      </c>
      <c r="G270" s="35" t="str">
        <f t="shared" si="4"/>
        <v/>
      </c>
      <c r="H270" s="33"/>
      <c r="I270" s="37"/>
      <c r="J270" s="9"/>
    </row>
    <row r="271" spans="1:10" ht="18" customHeight="1" x14ac:dyDescent="0.25">
      <c r="A271" s="9"/>
      <c r="B271" s="9"/>
      <c r="C271" s="37"/>
      <c r="D271" s="9"/>
      <c r="E271" s="30"/>
      <c r="F271" s="31" t="str">
        <f>IF($E271="","",Innstillinger!$B$7)</f>
        <v/>
      </c>
      <c r="G271" s="35" t="str">
        <f t="shared" si="4"/>
        <v/>
      </c>
      <c r="H271" s="33"/>
      <c r="I271" s="37"/>
      <c r="J271" s="9"/>
    </row>
    <row r="272" spans="1:10" ht="18" customHeight="1" x14ac:dyDescent="0.25">
      <c r="A272" s="9"/>
      <c r="B272" s="9"/>
      <c r="C272" s="37"/>
      <c r="D272" s="9"/>
      <c r="E272" s="30"/>
      <c r="F272" s="31" t="str">
        <f>IF($E272="","",Innstillinger!$B$7)</f>
        <v/>
      </c>
      <c r="G272" s="35" t="str">
        <f t="shared" si="4"/>
        <v/>
      </c>
      <c r="H272" s="33"/>
      <c r="I272" s="37"/>
      <c r="J272" s="9"/>
    </row>
    <row r="273" spans="1:10" ht="18" customHeight="1" x14ac:dyDescent="0.25">
      <c r="A273" s="9"/>
      <c r="B273" s="9"/>
      <c r="C273" s="37"/>
      <c r="D273" s="9"/>
      <c r="E273" s="30"/>
      <c r="F273" s="31" t="str">
        <f>IF($E273="","",Innstillinger!$B$7)</f>
        <v/>
      </c>
      <c r="G273" s="35" t="str">
        <f t="shared" si="4"/>
        <v/>
      </c>
      <c r="H273" s="33"/>
      <c r="I273" s="37"/>
      <c r="J273" s="9"/>
    </row>
    <row r="274" spans="1:10" ht="18" customHeight="1" x14ac:dyDescent="0.25">
      <c r="A274" s="9"/>
      <c r="B274" s="9"/>
      <c r="C274" s="37"/>
      <c r="D274" s="9"/>
      <c r="E274" s="30"/>
      <c r="F274" s="31" t="str">
        <f>IF($E274="","",Innstillinger!$B$7)</f>
        <v/>
      </c>
      <c r="G274" s="35" t="str">
        <f t="shared" si="4"/>
        <v/>
      </c>
      <c r="H274" s="33"/>
      <c r="I274" s="37"/>
      <c r="J274" s="9"/>
    </row>
    <row r="275" spans="1:10" ht="18" customHeight="1" x14ac:dyDescent="0.25">
      <c r="A275" s="9"/>
      <c r="B275" s="9"/>
      <c r="C275" s="37"/>
      <c r="D275" s="9"/>
      <c r="E275" s="30"/>
      <c r="F275" s="31" t="str">
        <f>IF($E275="","",Innstillinger!$B$7)</f>
        <v/>
      </c>
      <c r="G275" s="35" t="str">
        <f t="shared" si="4"/>
        <v/>
      </c>
      <c r="H275" s="33"/>
      <c r="I275" s="37"/>
      <c r="J275" s="9"/>
    </row>
    <row r="276" spans="1:10" ht="18" customHeight="1" x14ac:dyDescent="0.25">
      <c r="A276" s="9"/>
      <c r="B276" s="9"/>
      <c r="C276" s="37"/>
      <c r="D276" s="9"/>
      <c r="E276" s="30"/>
      <c r="F276" s="31" t="str">
        <f>IF($E276="","",Innstillinger!$B$7)</f>
        <v/>
      </c>
      <c r="G276" s="35" t="str">
        <f t="shared" si="4"/>
        <v/>
      </c>
      <c r="H276" s="33"/>
      <c r="I276" s="37"/>
      <c r="J276" s="9"/>
    </row>
    <row r="277" spans="1:10" ht="18" customHeight="1" x14ac:dyDescent="0.25">
      <c r="A277" s="9"/>
      <c r="B277" s="9"/>
      <c r="C277" s="37"/>
      <c r="D277" s="9"/>
      <c r="E277" s="30"/>
      <c r="F277" s="31" t="str">
        <f>IF($E277="","",Innstillinger!$B$7)</f>
        <v/>
      </c>
      <c r="G277" s="35" t="str">
        <f t="shared" si="4"/>
        <v/>
      </c>
      <c r="H277" s="33"/>
      <c r="I277" s="37"/>
      <c r="J277" s="9"/>
    </row>
    <row r="278" spans="1:10" ht="18" customHeight="1" x14ac:dyDescent="0.25">
      <c r="A278" s="9"/>
      <c r="B278" s="9"/>
      <c r="C278" s="37"/>
      <c r="D278" s="9"/>
      <c r="E278" s="30"/>
      <c r="F278" s="31" t="str">
        <f>IF($E278="","",Innstillinger!$B$7)</f>
        <v/>
      </c>
      <c r="G278" s="35" t="str">
        <f t="shared" si="4"/>
        <v/>
      </c>
      <c r="H278" s="33"/>
      <c r="I278" s="37"/>
      <c r="J278" s="9"/>
    </row>
    <row r="279" spans="1:10" ht="18" customHeight="1" x14ac:dyDescent="0.25">
      <c r="A279" s="9"/>
      <c r="B279" s="9"/>
      <c r="C279" s="37"/>
      <c r="D279" s="9"/>
      <c r="E279" s="30"/>
      <c r="F279" s="31" t="str">
        <f>IF($E279="","",Innstillinger!$B$7)</f>
        <v/>
      </c>
      <c r="G279" s="35" t="str">
        <f t="shared" si="4"/>
        <v/>
      </c>
      <c r="H279" s="33"/>
      <c r="I279" s="37"/>
      <c r="J279" s="9"/>
    </row>
    <row r="280" spans="1:10" ht="18" customHeight="1" x14ac:dyDescent="0.25">
      <c r="A280" s="9"/>
      <c r="B280" s="9"/>
      <c r="C280" s="37"/>
      <c r="D280" s="9"/>
      <c r="E280" s="30"/>
      <c r="F280" s="31" t="str">
        <f>IF($E280="","",Innstillinger!$B$7)</f>
        <v/>
      </c>
      <c r="G280" s="35" t="str">
        <f t="shared" si="4"/>
        <v/>
      </c>
      <c r="H280" s="33"/>
      <c r="I280" s="37"/>
      <c r="J280" s="9"/>
    </row>
    <row r="281" spans="1:10" ht="18" customHeight="1" x14ac:dyDescent="0.25">
      <c r="A281" s="9"/>
      <c r="B281" s="9"/>
      <c r="C281" s="37"/>
      <c r="D281" s="9"/>
      <c r="E281" s="30"/>
      <c r="F281" s="31" t="str">
        <f>IF($E281="","",Innstillinger!$B$7)</f>
        <v/>
      </c>
      <c r="G281" s="35" t="str">
        <f t="shared" si="4"/>
        <v/>
      </c>
      <c r="H281" s="33"/>
      <c r="I281" s="37"/>
      <c r="J281" s="9"/>
    </row>
    <row r="282" spans="1:10" ht="18" customHeight="1" x14ac:dyDescent="0.25">
      <c r="A282" s="9"/>
      <c r="B282" s="9"/>
      <c r="C282" s="37"/>
      <c r="D282" s="9"/>
      <c r="E282" s="30"/>
      <c r="F282" s="31" t="str">
        <f>IF($E282="","",Innstillinger!$B$7)</f>
        <v/>
      </c>
      <c r="G282" s="35" t="str">
        <f t="shared" si="4"/>
        <v/>
      </c>
      <c r="H282" s="33"/>
      <c r="I282" s="37"/>
      <c r="J282" s="9"/>
    </row>
    <row r="283" spans="1:10" ht="18" customHeight="1" x14ac:dyDescent="0.25">
      <c r="A283" s="9"/>
      <c r="B283" s="9"/>
      <c r="C283" s="37"/>
      <c r="D283" s="9"/>
      <c r="E283" s="30"/>
      <c r="F283" s="31" t="str">
        <f>IF($E283="","",Innstillinger!$B$7)</f>
        <v/>
      </c>
      <c r="G283" s="35" t="str">
        <f t="shared" si="4"/>
        <v/>
      </c>
      <c r="H283" s="33"/>
      <c r="I283" s="37"/>
      <c r="J283" s="9"/>
    </row>
    <row r="284" spans="1:10" ht="18" customHeight="1" x14ac:dyDescent="0.25">
      <c r="A284" s="9"/>
      <c r="B284" s="9"/>
      <c r="C284" s="37"/>
      <c r="D284" s="9"/>
      <c r="E284" s="30"/>
      <c r="F284" s="31" t="str">
        <f>IF($E284="","",Innstillinger!$B$7)</f>
        <v/>
      </c>
      <c r="G284" s="35" t="str">
        <f t="shared" si="4"/>
        <v/>
      </c>
      <c r="H284" s="33"/>
      <c r="I284" s="37"/>
      <c r="J284" s="9"/>
    </row>
    <row r="285" spans="1:10" ht="18" customHeight="1" x14ac:dyDescent="0.25">
      <c r="A285" s="9"/>
      <c r="B285" s="9"/>
      <c r="C285" s="37"/>
      <c r="D285" s="9"/>
      <c r="E285" s="30"/>
      <c r="F285" s="31" t="str">
        <f>IF($E285="","",Innstillinger!$B$7)</f>
        <v/>
      </c>
      <c r="G285" s="35" t="str">
        <f t="shared" si="4"/>
        <v/>
      </c>
      <c r="H285" s="33"/>
      <c r="I285" s="37"/>
      <c r="J285" s="9"/>
    </row>
    <row r="286" spans="1:10" ht="18" customHeight="1" x14ac:dyDescent="0.25">
      <c r="A286" s="9"/>
      <c r="B286" s="9"/>
      <c r="C286" s="37"/>
      <c r="D286" s="9"/>
      <c r="E286" s="30"/>
      <c r="F286" s="31" t="str">
        <f>IF($E286="","",Innstillinger!$B$7)</f>
        <v/>
      </c>
      <c r="G286" s="35" t="str">
        <f t="shared" si="4"/>
        <v/>
      </c>
      <c r="H286" s="33"/>
      <c r="I286" s="37"/>
      <c r="J286" s="9"/>
    </row>
    <row r="287" spans="1:10" ht="18" customHeight="1" x14ac:dyDescent="0.25">
      <c r="A287" s="9"/>
      <c r="B287" s="9"/>
      <c r="C287" s="37"/>
      <c r="D287" s="9"/>
      <c r="E287" s="30"/>
      <c r="F287" s="31" t="str">
        <f>IF($E287="","",Innstillinger!$B$7)</f>
        <v/>
      </c>
      <c r="G287" s="35" t="str">
        <f t="shared" si="4"/>
        <v/>
      </c>
      <c r="H287" s="33"/>
      <c r="I287" s="37"/>
      <c r="J287" s="9"/>
    </row>
    <row r="288" spans="1:10" ht="18" customHeight="1" x14ac:dyDescent="0.25">
      <c r="A288" s="9"/>
      <c r="B288" s="9"/>
      <c r="C288" s="37"/>
      <c r="D288" s="9"/>
      <c r="E288" s="30"/>
      <c r="F288" s="31" t="str">
        <f>IF($E288="","",Innstillinger!$B$7)</f>
        <v/>
      </c>
      <c r="G288" s="35" t="str">
        <f t="shared" si="4"/>
        <v/>
      </c>
      <c r="H288" s="33"/>
      <c r="I288" s="37"/>
      <c r="J288" s="9"/>
    </row>
    <row r="289" spans="1:10" ht="18" customHeight="1" x14ac:dyDescent="0.25">
      <c r="A289" s="9"/>
      <c r="B289" s="9"/>
      <c r="C289" s="37"/>
      <c r="D289" s="9"/>
      <c r="E289" s="30"/>
      <c r="F289" s="31" t="str">
        <f>IF($E289="","",Innstillinger!$B$7)</f>
        <v/>
      </c>
      <c r="G289" s="35" t="str">
        <f t="shared" si="4"/>
        <v/>
      </c>
      <c r="H289" s="33"/>
      <c r="I289" s="37"/>
      <c r="J289" s="9"/>
    </row>
    <row r="290" spans="1:10" ht="18" customHeight="1" x14ac:dyDescent="0.25">
      <c r="A290" s="9"/>
      <c r="B290" s="9"/>
      <c r="C290" s="37"/>
      <c r="D290" s="9"/>
      <c r="E290" s="30"/>
      <c r="F290" s="31" t="str">
        <f>IF($E290="","",Innstillinger!$B$7)</f>
        <v/>
      </c>
      <c r="G290" s="35" t="str">
        <f t="shared" si="4"/>
        <v/>
      </c>
      <c r="H290" s="33"/>
      <c r="I290" s="37"/>
      <c r="J290" s="9"/>
    </row>
    <row r="291" spans="1:10" ht="18" customHeight="1" x14ac:dyDescent="0.25">
      <c r="A291" s="9"/>
      <c r="B291" s="9"/>
      <c r="C291" s="37"/>
      <c r="D291" s="9"/>
      <c r="E291" s="30"/>
      <c r="F291" s="31" t="str">
        <f>IF($E291="","",Innstillinger!$B$7)</f>
        <v/>
      </c>
      <c r="G291" s="35" t="str">
        <f t="shared" si="4"/>
        <v/>
      </c>
      <c r="H291" s="33"/>
      <c r="I291" s="37"/>
      <c r="J291" s="9"/>
    </row>
    <row r="292" spans="1:10" ht="18" customHeight="1" x14ac:dyDescent="0.25">
      <c r="A292" s="9"/>
      <c r="B292" s="9"/>
      <c r="C292" s="37"/>
      <c r="D292" s="9"/>
      <c r="E292" s="30"/>
      <c r="F292" s="31" t="str">
        <f>IF($E292="","",Innstillinger!$B$7)</f>
        <v/>
      </c>
      <c r="G292" s="35" t="str">
        <f t="shared" si="4"/>
        <v/>
      </c>
      <c r="H292" s="33"/>
      <c r="I292" s="37"/>
      <c r="J292" s="9"/>
    </row>
    <row r="293" spans="1:10" ht="18" customHeight="1" x14ac:dyDescent="0.25">
      <c r="A293" s="9"/>
      <c r="B293" s="9"/>
      <c r="C293" s="37"/>
      <c r="D293" s="9"/>
      <c r="E293" s="30"/>
      <c r="F293" s="31" t="str">
        <f>IF($E293="","",Innstillinger!$B$7)</f>
        <v/>
      </c>
      <c r="G293" s="35" t="str">
        <f t="shared" si="4"/>
        <v/>
      </c>
      <c r="H293" s="33"/>
      <c r="I293" s="37"/>
      <c r="J293" s="9"/>
    </row>
    <row r="294" spans="1:10" ht="18" customHeight="1" x14ac:dyDescent="0.25">
      <c r="A294" s="9"/>
      <c r="B294" s="9"/>
      <c r="C294" s="37"/>
      <c r="D294" s="9"/>
      <c r="E294" s="30"/>
      <c r="F294" s="31" t="str">
        <f>IF($E294="","",Innstillinger!$B$7)</f>
        <v/>
      </c>
      <c r="G294" s="35" t="str">
        <f t="shared" si="4"/>
        <v/>
      </c>
      <c r="H294" s="33"/>
      <c r="I294" s="37"/>
      <c r="J294" s="9"/>
    </row>
    <row r="295" spans="1:10" ht="18" customHeight="1" x14ac:dyDescent="0.25">
      <c r="A295" s="9"/>
      <c r="B295" s="9"/>
      <c r="C295" s="37"/>
      <c r="D295" s="9"/>
      <c r="E295" s="30"/>
      <c r="F295" s="31" t="str">
        <f>IF($E295="","",Innstillinger!$B$7)</f>
        <v/>
      </c>
      <c r="G295" s="35" t="str">
        <f t="shared" si="4"/>
        <v/>
      </c>
      <c r="H295" s="33"/>
      <c r="I295" s="37"/>
      <c r="J295" s="9"/>
    </row>
    <row r="296" spans="1:10" ht="18" customHeight="1" x14ac:dyDescent="0.25">
      <c r="A296" s="9"/>
      <c r="B296" s="9"/>
      <c r="C296" s="37"/>
      <c r="D296" s="9"/>
      <c r="E296" s="30"/>
      <c r="F296" s="31" t="str">
        <f>IF($E296="","",Innstillinger!$B$7)</f>
        <v/>
      </c>
      <c r="G296" s="35" t="str">
        <f t="shared" si="4"/>
        <v/>
      </c>
      <c r="H296" s="33"/>
      <c r="I296" s="37"/>
      <c r="J296" s="9"/>
    </row>
    <row r="297" spans="1:10" ht="18" customHeight="1" x14ac:dyDescent="0.25">
      <c r="A297" s="9"/>
      <c r="B297" s="9"/>
      <c r="C297" s="37"/>
      <c r="D297" s="9"/>
      <c r="E297" s="30"/>
      <c r="F297" s="31" t="str">
        <f>IF($E297="","",Innstillinger!$B$7)</f>
        <v/>
      </c>
      <c r="G297" s="35" t="str">
        <f t="shared" si="4"/>
        <v/>
      </c>
      <c r="H297" s="33"/>
      <c r="I297" s="37"/>
      <c r="J297" s="9"/>
    </row>
    <row r="298" spans="1:10" ht="18" customHeight="1" x14ac:dyDescent="0.25">
      <c r="A298" s="9"/>
      <c r="B298" s="9"/>
      <c r="C298" s="37"/>
      <c r="D298" s="9"/>
      <c r="E298" s="30"/>
      <c r="F298" s="31" t="str">
        <f>IF($E298="","",Innstillinger!$B$7)</f>
        <v/>
      </c>
      <c r="G298" s="35" t="str">
        <f t="shared" si="4"/>
        <v/>
      </c>
      <c r="H298" s="33"/>
      <c r="I298" s="37"/>
      <c r="J298" s="9"/>
    </row>
    <row r="299" spans="1:10" ht="18" customHeight="1" x14ac:dyDescent="0.25">
      <c r="A299" s="9"/>
      <c r="B299" s="9"/>
      <c r="C299" s="37"/>
      <c r="D299" s="9"/>
      <c r="E299" s="30"/>
      <c r="F299" s="31" t="str">
        <f>IF($E299="","",Innstillinger!$B$7)</f>
        <v/>
      </c>
      <c r="G299" s="35" t="str">
        <f t="shared" si="4"/>
        <v/>
      </c>
      <c r="H299" s="33"/>
      <c r="I299" s="37"/>
      <c r="J299" s="9"/>
    </row>
  </sheetData>
  <autoFilter ref="A2:J299" xr:uid="{00000000-0009-0000-0000-000007000000}"/>
  <mergeCells count="1">
    <mergeCell ref="A1:K1"/>
  </mergeCells>
  <dataValidations count="1">
    <dataValidation type="list" allowBlank="1" sqref="H3:H299" xr:uid="{00000000-0002-0000-0700-000001000000}">
      <formula1>"Ja,Nei"</formula1>
    </dataValidation>
  </dataValidations>
  <pageMargins left="0.75" right="0.75" top="1" bottom="1" header="0.5" footer="0.5"/>
  <pageSetup fitToHeight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700-000000000000}">
          <x14:formula1>
            <xm:f>Prosjekter!$A$3:$A$499</xm:f>
          </x14:formula1>
          <xm:sqref>B3:B299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03"/>
  <sheetViews>
    <sheetView showGridLines="0" zoomScaleNormal="100" workbookViewId="0">
      <pane ySplit="3" topLeftCell="A4" activePane="bottomLeft" state="frozen"/>
      <selection pane="bottomLeft" activeCell="D35" sqref="D34:D35"/>
    </sheetView>
  </sheetViews>
  <sheetFormatPr baseColWidth="10" defaultColWidth="8.85546875" defaultRowHeight="15" x14ac:dyDescent="0.25"/>
  <cols>
    <col min="1" max="1" width="10" customWidth="1"/>
    <col min="2" max="2" width="34" customWidth="1"/>
    <col min="3" max="3" width="47.140625" customWidth="1"/>
    <col min="4" max="4" width="18" customWidth="1"/>
    <col min="5" max="5" width="10" customWidth="1"/>
    <col min="6" max="7" width="12" customWidth="1"/>
    <col min="8" max="8" width="12" style="25" customWidth="1"/>
    <col min="9" max="9" width="14" style="25" customWidth="1"/>
    <col min="10" max="10" width="10.7109375" style="25" customWidth="1"/>
    <col min="11" max="12" width="14" style="25" customWidth="1"/>
    <col min="13" max="14" width="12" style="25" customWidth="1"/>
    <col min="15" max="15" width="16" style="25" customWidth="1"/>
    <col min="16" max="16" width="14" style="25" customWidth="1"/>
    <col min="17" max="17" width="10" style="25" customWidth="1"/>
    <col min="18" max="18" width="14" style="25" customWidth="1"/>
    <col min="19" max="19" width="12" style="25" customWidth="1"/>
    <col min="20" max="20" width="14" style="25" customWidth="1"/>
  </cols>
  <sheetData>
    <row r="1" spans="1:20" s="32" customFormat="1" ht="18.75" x14ac:dyDescent="0.3">
      <c r="A1" s="46" t="s">
        <v>637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3.9" customHeight="1" x14ac:dyDescent="0.25">
      <c r="A2" s="72" t="s">
        <v>638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31.15" customHeight="1" x14ac:dyDescent="0.25">
      <c r="A3" s="8" t="s">
        <v>92</v>
      </c>
      <c r="B3" s="8" t="s">
        <v>93</v>
      </c>
      <c r="C3" s="8" t="s">
        <v>639</v>
      </c>
      <c r="D3" s="8" t="s">
        <v>94</v>
      </c>
      <c r="E3" s="8" t="s">
        <v>95</v>
      </c>
      <c r="F3" s="8" t="s">
        <v>37</v>
      </c>
      <c r="G3" s="8" t="s">
        <v>42</v>
      </c>
      <c r="H3" s="28" t="s">
        <v>96</v>
      </c>
      <c r="I3" s="28" t="s">
        <v>640</v>
      </c>
      <c r="J3" s="28" t="s">
        <v>641</v>
      </c>
      <c r="K3" s="28" t="s">
        <v>642</v>
      </c>
      <c r="L3" s="28" t="s">
        <v>643</v>
      </c>
      <c r="M3" s="28" t="s">
        <v>644</v>
      </c>
      <c r="N3" s="28" t="s">
        <v>645</v>
      </c>
      <c r="O3" s="28" t="s">
        <v>646</v>
      </c>
      <c r="P3" s="28" t="s">
        <v>647</v>
      </c>
      <c r="Q3" s="28" t="s">
        <v>648</v>
      </c>
      <c r="R3" s="28" t="s">
        <v>649</v>
      </c>
      <c r="S3" s="28" t="s">
        <v>650</v>
      </c>
      <c r="T3" s="28" t="s">
        <v>651</v>
      </c>
    </row>
    <row r="4" spans="1:20" ht="18" customHeight="1" x14ac:dyDescent="0.25">
      <c r="A4" s="4" t="str">
        <f>IF(Prosjekter!$A3="","",Prosjekter!$A3)</f>
        <v>P001</v>
      </c>
      <c r="B4" s="4" t="str">
        <f>IF($A4="","",IFERROR(INDEX(Prosjekter!$B$3:$B$499, MATCH($A4, Prosjekter!$A$3:$A$499, 0)),""))</f>
        <v>Gulvlegging - Hamar (P001)</v>
      </c>
      <c r="C4" s="4" t="str">
        <f>IF($A4="","",IFERROR(INDEX(Prosjekter!$D$3:$D$499, MATCH($A4, Prosjekter!$A$3:$A$499, 0)),""))</f>
        <v>Hamar Familie</v>
      </c>
      <c r="D4" s="4" t="str">
        <f>IF($A4="","",IFERROR(INDEX(Prosjekter!$E$3:$E$499, MATCH($A4, Prosjekter!$A$3:$A$499, 0)),""))</f>
        <v>Gulvlegging</v>
      </c>
      <c r="E4" s="4" t="str">
        <f>IF($A4="","",IFERROR(INDEX(Prosjekter!$H$3:$H$499, MATCH($A4, Prosjekter!$A$3:$A$499, 0)),""))</f>
        <v>Fullført</v>
      </c>
      <c r="F4" s="13">
        <f>IF($A4="","",IFERROR(INDEX(Prosjekter!$F$3:$F$499, MATCH($A4, Prosjekter!$A$3:$A$499, 0)),""))</f>
        <v>45860</v>
      </c>
      <c r="G4" s="13">
        <f>IF($A4="","",IFERROR(INDEX(Prosjekter!$G$3:$G$499, MATCH($A4, Prosjekter!$A$3:$A$499, 0)),""))</f>
        <v>45868</v>
      </c>
      <c r="H4" s="38">
        <f>IF($A4="","",IFERROR(INDEX(Prosjekter!$I$3:$I$499, MATCH($A4, Prosjekter!$A$3:$A$499, 0)),""))</f>
        <v>50</v>
      </c>
      <c r="I4" s="38">
        <f>IF($A4="","",SUMIFS(Timer!$F$3:$F$499,Timer!$C$3:$C$499,$A4,Timer!$B$3:$B$499,"&gt;="&amp;Innstillinger!$B$4,Timer!$B$3:$B$499,"&lt;="&amp;Innstillinger!$B$5))</f>
        <v>48.3</v>
      </c>
      <c r="J4" s="38">
        <f t="shared" ref="J4:J35" si="0">IF($A4="","",$I4-$H4)</f>
        <v>-1.7000000000000028</v>
      </c>
      <c r="K4" s="39">
        <f>IF($A4="","",SUMIFS(Timer!$H$3:$H$499,Timer!$C$3:$C$499,$A4,Timer!$B$3:$B$499,"&gt;="&amp;Innstillinger!$B$4,Timer!$B$3:$B$499,"&lt;="&amp;Innstillinger!$B$5))</f>
        <v>19424</v>
      </c>
      <c r="L4" s="39">
        <f>IF($A4="","",SUMIFS(Materialer!$I$3:$I$399,Materialer!$C$3:$C$399,$A4,Materialer!$B$3:$B$399,"&gt;="&amp;Innstillinger!$B$4,Materialer!$B$3:$B$399,"&lt;="&amp;Innstillinger!$B$5))</f>
        <v>23574.123</v>
      </c>
      <c r="M4" s="39">
        <f>IF($A4="","",SUMIFS('Andre kostnader'!$E$4:$E$200,'Andre kostnader'!$C$4:$C$200,$A4,'Andre kostnader'!$B$4:$B$200,"&gt;="&amp;Innstillinger!$B$4,'Andre kostnader'!$B$4:$B$200,"&lt;="&amp;Innstillinger!$B$5))</f>
        <v>0</v>
      </c>
      <c r="N4" s="39">
        <f t="shared" ref="N4:N35" si="1">IF($A4="","",$K4+$L4+$M4)</f>
        <v>42998.123</v>
      </c>
      <c r="O4" s="39">
        <f>IF($A4="","",SUMIFS(Faktura!$E$3:$E$299,Faktura!$B$3:$B$299,$A4,Faktura!$C$3:$C$299,"&gt;="&amp;Innstillinger!$B$4,Faktura!$C$3:$C$299,"&lt;="&amp;Innstillinger!$B$5))</f>
        <v>66640</v>
      </c>
      <c r="P4" s="39">
        <f t="shared" ref="P4:P35" si="2">IF($A4="","",$O4-$N4)</f>
        <v>23641.877</v>
      </c>
      <c r="Q4" s="40">
        <f t="shared" ref="Q4:Q35" si="3">IF($A4="","",IFERROR($P4/$O4,0))</f>
        <v>0.35477006302521008</v>
      </c>
      <c r="R4" s="39">
        <f t="shared" ref="R4:R35" si="4">IF($A4="","",IFERROR($P4/$I4,0))</f>
        <v>489.47985507246381</v>
      </c>
      <c r="S4" s="41">
        <f t="shared" ref="S4:S35" si="5">IF($A4="","",(1+COUNTIF($P$4:$P$203, "&gt;"&amp;$P4)))</f>
        <v>18</v>
      </c>
      <c r="T4" s="41">
        <f t="shared" ref="T4:T35" si="6">IF($A4="","",(1+COUNTIF($Q$4:$Q$203, "&gt;"&amp;$Q4)))</f>
        <v>15</v>
      </c>
    </row>
    <row r="5" spans="1:20" ht="18" customHeight="1" x14ac:dyDescent="0.25">
      <c r="A5" s="4" t="str">
        <f>IF(Prosjekter!$A4="","",Prosjekter!$A4)</f>
        <v>P002</v>
      </c>
      <c r="B5" s="4" t="str">
        <f>IF($A5="","",IFERROR(INDEX(Prosjekter!$B$3:$B$499, MATCH($A5, Prosjekter!$A$3:$A$499, 0)),""))</f>
        <v>Baderomsrehab - Østlandet (P002)</v>
      </c>
      <c r="C5" s="4" t="str">
        <f>IF($A5="","",IFERROR(INDEX(Prosjekter!$D$3:$D$499, MATCH($A5, Prosjekter!$A$3:$A$499, 0)),""))</f>
        <v>På Østlandet Byggforvaltning</v>
      </c>
      <c r="D5" s="4" t="str">
        <f>IF($A5="","",IFERROR(INDEX(Prosjekter!$E$3:$E$499, MATCH($A5, Prosjekter!$A$3:$A$499, 0)),""))</f>
        <v>Baderomsrehab</v>
      </c>
      <c r="E5" s="4" t="str">
        <f>IF($A5="","",IFERROR(INDEX(Prosjekter!$H$3:$H$499, MATCH($A5, Prosjekter!$A$3:$A$499, 0)),""))</f>
        <v>Fullført</v>
      </c>
      <c r="F5" s="13">
        <f>IF($A5="","",IFERROR(INDEX(Prosjekter!$F$3:$F$499, MATCH($A5, Prosjekter!$A$3:$A$499, 0)),""))</f>
        <v>45693</v>
      </c>
      <c r="G5" s="13">
        <f>IF($A5="","",IFERROR(INDEX(Prosjekter!$G$3:$G$499, MATCH($A5, Prosjekter!$A$3:$A$499, 0)),""))</f>
        <v>45713</v>
      </c>
      <c r="H5" s="38">
        <f>IF($A5="","",IFERROR(INDEX(Prosjekter!$I$3:$I$499, MATCH($A5, Prosjekter!$A$3:$A$499, 0)),""))</f>
        <v>114.7</v>
      </c>
      <c r="I5" s="38">
        <f>IF($A5="","",SUMIFS(Timer!$F$3:$F$499,Timer!$C$3:$C$499,$A5,Timer!$B$3:$B$499,"&gt;="&amp;Innstillinger!$B$4,Timer!$B$3:$B$499,"&lt;="&amp;Innstillinger!$B$5))</f>
        <v>106.39999999999999</v>
      </c>
      <c r="J5" s="38">
        <f t="shared" si="0"/>
        <v>-8.3000000000000114</v>
      </c>
      <c r="K5" s="39">
        <f>IF($A5="","",SUMIFS(Timer!$H$3:$H$499,Timer!$C$3:$C$499,$A5,Timer!$B$3:$B$499,"&gt;="&amp;Innstillinger!$B$4,Timer!$B$3:$B$499,"&lt;="&amp;Innstillinger!$B$5))</f>
        <v>43234</v>
      </c>
      <c r="L5" s="39">
        <f>IF($A5="","",SUMIFS(Materialer!$I$3:$I$399,Materialer!$C$3:$C$399,$A5,Materialer!$B$3:$B$399,"&gt;="&amp;Innstillinger!$B$4,Materialer!$B$3:$B$399,"&lt;="&amp;Innstillinger!$B$5))</f>
        <v>90424.11</v>
      </c>
      <c r="M5" s="39">
        <f>IF($A5="","",SUMIFS('Andre kostnader'!$E$4:$E$200,'Andre kostnader'!$C$4:$C$200,$A5,'Andre kostnader'!$B$4:$B$200,"&gt;="&amp;Innstillinger!$B$4,'Andre kostnader'!$B$4:$B$200,"&lt;="&amp;Innstillinger!$B$5))</f>
        <v>0</v>
      </c>
      <c r="N5" s="39">
        <f t="shared" si="1"/>
        <v>133658.10999999999</v>
      </c>
      <c r="O5" s="39">
        <f>IF($A5="","",SUMIFS(Faktura!$E$3:$E$299,Faktura!$B$3:$B$299,$A5,Faktura!$C$3:$C$299,"&gt;="&amp;Innstillinger!$B$4,Faktura!$C$3:$C$299,"&lt;="&amp;Innstillinger!$B$5))</f>
        <v>208826</v>
      </c>
      <c r="P5" s="39">
        <f t="shared" si="2"/>
        <v>75167.890000000014</v>
      </c>
      <c r="Q5" s="40">
        <f t="shared" si="3"/>
        <v>0.35995465124074594</v>
      </c>
      <c r="R5" s="39">
        <f t="shared" si="4"/>
        <v>706.46513157894753</v>
      </c>
      <c r="S5" s="41">
        <f t="shared" si="5"/>
        <v>5</v>
      </c>
      <c r="T5" s="41">
        <f t="shared" si="6"/>
        <v>13</v>
      </c>
    </row>
    <row r="6" spans="1:20" ht="18" customHeight="1" x14ac:dyDescent="0.25">
      <c r="A6" s="4" t="str">
        <f>IF(Prosjekter!$A5="","",Prosjekter!$A5)</f>
        <v>P003</v>
      </c>
      <c r="B6" s="4" t="str">
        <f>IF($A6="","",IFERROR(INDEX(Prosjekter!$B$3:$B$499, MATCH($A6, Prosjekter!$A$3:$A$499, 0)),""))</f>
        <v>Kjøkkenmontering - Norenga (P003)</v>
      </c>
      <c r="C6" s="4" t="str">
        <f>IF($A6="","",IFERROR(INDEX(Prosjekter!$D$3:$D$499, MATCH($A6, Prosjekter!$A$3:$A$499, 0)),""))</f>
        <v>Norenga Hytteforening</v>
      </c>
      <c r="D6" s="4" t="str">
        <f>IF($A6="","",IFERROR(INDEX(Prosjekter!$E$3:$E$499, MATCH($A6, Prosjekter!$A$3:$A$499, 0)),""))</f>
        <v>Kjøkkenmontering</v>
      </c>
      <c r="E6" s="4" t="str">
        <f>IF($A6="","",IFERROR(INDEX(Prosjekter!$H$3:$H$499, MATCH($A6, Prosjekter!$A$3:$A$499, 0)),""))</f>
        <v>Fullført</v>
      </c>
      <c r="F6" s="13">
        <f>IF($A6="","",IFERROR(INDEX(Prosjekter!$F$3:$F$499, MATCH($A6, Prosjekter!$A$3:$A$499, 0)),""))</f>
        <v>45953</v>
      </c>
      <c r="G6" s="13">
        <f>IF($A6="","",IFERROR(INDEX(Prosjekter!$G$3:$G$499, MATCH($A6, Prosjekter!$A$3:$A$499, 0)),""))</f>
        <v>45983</v>
      </c>
      <c r="H6" s="38">
        <f>IF($A6="","",IFERROR(INDEX(Prosjekter!$I$3:$I$499, MATCH($A6, Prosjekter!$A$3:$A$499, 0)),""))</f>
        <v>60.3</v>
      </c>
      <c r="I6" s="38">
        <f>IF($A6="","",SUMIFS(Timer!$F$3:$F$499,Timer!$C$3:$C$499,$A6,Timer!$B$3:$B$499,"&gt;="&amp;Innstillinger!$B$4,Timer!$B$3:$B$499,"&lt;="&amp;Innstillinger!$B$5))</f>
        <v>38</v>
      </c>
      <c r="J6" s="38">
        <f t="shared" si="0"/>
        <v>-22.299999999999997</v>
      </c>
      <c r="K6" s="39">
        <f>IF($A6="","",SUMIFS(Timer!$H$3:$H$499,Timer!$C$3:$C$499,$A6,Timer!$B$3:$B$499,"&gt;="&amp;Innstillinger!$B$4,Timer!$B$3:$B$499,"&lt;="&amp;Innstillinger!$B$5))</f>
        <v>15219</v>
      </c>
      <c r="L6" s="39">
        <f>IF($A6="","",SUMIFS(Materialer!$I$3:$I$399,Materialer!$C$3:$C$399,$A6,Materialer!$B$3:$B$399,"&gt;="&amp;Innstillinger!$B$4,Materialer!$B$3:$B$399,"&lt;="&amp;Innstillinger!$B$5))</f>
        <v>39719.194000000003</v>
      </c>
      <c r="M6" s="39">
        <f>IF($A6="","",SUMIFS('Andre kostnader'!$E$4:$E$200,'Andre kostnader'!$C$4:$C$200,$A6,'Andre kostnader'!$B$4:$B$200,"&gt;="&amp;Innstillinger!$B$4,'Andre kostnader'!$B$4:$B$200,"&lt;="&amp;Innstillinger!$B$5))</f>
        <v>6899</v>
      </c>
      <c r="N6" s="39">
        <f t="shared" si="1"/>
        <v>61837.194000000003</v>
      </c>
      <c r="O6" s="39">
        <f>IF($A6="","",SUMIFS(Faktura!$E$3:$E$299,Faktura!$B$3:$B$299,$A6,Faktura!$C$3:$C$299,"&gt;="&amp;Innstillinger!$B$4,Faktura!$C$3:$C$299,"&lt;="&amp;Innstillinger!$B$5))</f>
        <v>94355</v>
      </c>
      <c r="P6" s="39">
        <f t="shared" si="2"/>
        <v>32517.805999999997</v>
      </c>
      <c r="Q6" s="40">
        <f t="shared" si="3"/>
        <v>0.34463256849133589</v>
      </c>
      <c r="R6" s="39">
        <f t="shared" si="4"/>
        <v>855.73173684210519</v>
      </c>
      <c r="S6" s="41">
        <f t="shared" si="5"/>
        <v>16</v>
      </c>
      <c r="T6" s="41">
        <f t="shared" si="6"/>
        <v>16</v>
      </c>
    </row>
    <row r="7" spans="1:20" ht="18" customHeight="1" x14ac:dyDescent="0.25">
      <c r="A7" s="4" t="str">
        <f>IF(Prosjekter!$A6="","",Prosjekter!$A6)</f>
        <v>P004</v>
      </c>
      <c r="B7" s="4" t="str">
        <f>IF($A7="","",IFERROR(INDEX(Prosjekter!$B$3:$B$499, MATCH($A7, Prosjekter!$A$3:$A$499, 0)),""))</f>
        <v>Kjøkkenmontering - Røros (P004)</v>
      </c>
      <c r="C7" s="4" t="str">
        <f>IF($A7="","",IFERROR(INDEX(Prosjekter!$D$3:$D$499, MATCH($A7, Prosjekter!$A$3:$A$499, 0)),""))</f>
        <v>Handels bedriften Innlandet</v>
      </c>
      <c r="D7" s="4" t="str">
        <f>IF($A7="","",IFERROR(INDEX(Prosjekter!$E$3:$E$499, MATCH($A7, Prosjekter!$A$3:$A$499, 0)),""))</f>
        <v>Kjøkkenmontering</v>
      </c>
      <c r="E7" s="4" t="str">
        <f>IF($A7="","",IFERROR(INDEX(Prosjekter!$H$3:$H$499, MATCH($A7, Prosjekter!$A$3:$A$499, 0)),""))</f>
        <v>Fullført</v>
      </c>
      <c r="F7" s="13">
        <f>IF($A7="","",IFERROR(INDEX(Prosjekter!$F$3:$F$499, MATCH($A7, Prosjekter!$A$3:$A$499, 0)),""))</f>
        <v>45950</v>
      </c>
      <c r="G7" s="13">
        <f>IF($A7="","",IFERROR(INDEX(Prosjekter!$G$3:$G$499, MATCH($A7, Prosjekter!$A$3:$A$499, 0)),""))</f>
        <v>45974</v>
      </c>
      <c r="H7" s="38">
        <f>IF($A7="","",IFERROR(INDEX(Prosjekter!$I$3:$I$499, MATCH($A7, Prosjekter!$A$3:$A$499, 0)),""))</f>
        <v>56.8</v>
      </c>
      <c r="I7" s="38">
        <f>IF($A7="","",SUMIFS(Timer!$F$3:$F$499,Timer!$C$3:$C$499,$A7,Timer!$B$3:$B$499,"&gt;="&amp;Innstillinger!$B$4,Timer!$B$3:$B$499,"&lt;="&amp;Innstillinger!$B$5))</f>
        <v>41.6</v>
      </c>
      <c r="J7" s="38">
        <f t="shared" si="0"/>
        <v>-15.199999999999996</v>
      </c>
      <c r="K7" s="39">
        <f>IF($A7="","",SUMIFS(Timer!$H$3:$H$499,Timer!$C$3:$C$499,$A7,Timer!$B$3:$B$499,"&gt;="&amp;Innstillinger!$B$4,Timer!$B$3:$B$499,"&lt;="&amp;Innstillinger!$B$5))</f>
        <v>16916</v>
      </c>
      <c r="L7" s="39">
        <f>IF($A7="","",SUMIFS(Materialer!$I$3:$I$399,Materialer!$C$3:$C$399,$A7,Materialer!$B$3:$B$399,"&gt;="&amp;Innstillinger!$B$4,Materialer!$B$3:$B$399,"&lt;="&amp;Innstillinger!$B$5))</f>
        <v>52164.001000000004</v>
      </c>
      <c r="M7" s="39">
        <f>IF($A7="","",SUMIFS('Andre kostnader'!$E$4:$E$200,'Andre kostnader'!$C$4:$C$200,$A7,'Andre kostnader'!$B$4:$B$200,"&gt;="&amp;Innstillinger!$B$4,'Andre kostnader'!$B$4:$B$200,"&lt;="&amp;Innstillinger!$B$5))</f>
        <v>2387</v>
      </c>
      <c r="N7" s="39">
        <f t="shared" si="1"/>
        <v>71467.001000000004</v>
      </c>
      <c r="O7" s="39">
        <f>IF($A7="","",SUMIFS(Faktura!$E$3:$E$299,Faktura!$B$3:$B$299,$A7,Faktura!$C$3:$C$299,"&gt;="&amp;Innstillinger!$B$4,Faktura!$C$3:$C$299,"&lt;="&amp;Innstillinger!$B$5))</f>
        <v>120601</v>
      </c>
      <c r="P7" s="39">
        <f t="shared" si="2"/>
        <v>49133.998999999996</v>
      </c>
      <c r="Q7" s="40">
        <f t="shared" si="3"/>
        <v>0.40740954884287855</v>
      </c>
      <c r="R7" s="39">
        <f t="shared" si="4"/>
        <v>1181.1057451923075</v>
      </c>
      <c r="S7" s="41">
        <f t="shared" si="5"/>
        <v>10</v>
      </c>
      <c r="T7" s="41">
        <f t="shared" si="6"/>
        <v>6</v>
      </c>
    </row>
    <row r="8" spans="1:20" ht="18" customHeight="1" x14ac:dyDescent="0.25">
      <c r="A8" s="4" t="str">
        <f>IF(Prosjekter!$A7="","",Prosjekter!$A7)</f>
        <v>P005</v>
      </c>
      <c r="B8" s="4" t="str">
        <f>IF($A8="","",IFERROR(INDEX(Prosjekter!$B$3:$B$499, MATCH($A8, Prosjekter!$A$3:$A$499, 0)),""))</f>
        <v>Vindusbytte - Berge (P005)</v>
      </c>
      <c r="C8" s="4" t="str">
        <f>IF($A8="","",IFERROR(INDEX(Prosjekter!$D$3:$D$499, MATCH($A8, Prosjekter!$A$3:$A$499, 0)),""))</f>
        <v>Berge &amp; Sønn</v>
      </c>
      <c r="D8" s="4" t="str">
        <f>IF($A8="","",IFERROR(INDEX(Prosjekter!$E$3:$E$499, MATCH($A8, Prosjekter!$A$3:$A$499, 0)),""))</f>
        <v>Vindusbytte</v>
      </c>
      <c r="E8" s="4" t="str">
        <f>IF($A8="","",IFERROR(INDEX(Prosjekter!$H$3:$H$499, MATCH($A8, Prosjekter!$A$3:$A$499, 0)),""))</f>
        <v>Fullført</v>
      </c>
      <c r="F8" s="13">
        <f>IF($A8="","",IFERROR(INDEX(Prosjekter!$F$3:$F$499, MATCH($A8, Prosjekter!$A$3:$A$499, 0)),""))</f>
        <v>45690</v>
      </c>
      <c r="G8" s="13">
        <f>IF($A8="","",IFERROR(INDEX(Prosjekter!$G$3:$G$499, MATCH($A8, Prosjekter!$A$3:$A$499, 0)),""))</f>
        <v>45698</v>
      </c>
      <c r="H8" s="38">
        <f>IF($A8="","",IFERROR(INDEX(Prosjekter!$I$3:$I$499, MATCH($A8, Prosjekter!$A$3:$A$499, 0)),""))</f>
        <v>40.700000000000003</v>
      </c>
      <c r="I8" s="38">
        <f>IF($A8="","",SUMIFS(Timer!$F$3:$F$499,Timer!$C$3:$C$499,$A8,Timer!$B$3:$B$499,"&gt;="&amp;Innstillinger!$B$4,Timer!$B$3:$B$499,"&lt;="&amp;Innstillinger!$B$5))</f>
        <v>38</v>
      </c>
      <c r="J8" s="38">
        <f t="shared" si="0"/>
        <v>-2.7000000000000028</v>
      </c>
      <c r="K8" s="39">
        <f>IF($A8="","",SUMIFS(Timer!$H$3:$H$499,Timer!$C$3:$C$499,$A8,Timer!$B$3:$B$499,"&gt;="&amp;Innstillinger!$B$4,Timer!$B$3:$B$499,"&lt;="&amp;Innstillinger!$B$5))</f>
        <v>15014</v>
      </c>
      <c r="L8" s="39">
        <f>IF($A8="","",SUMIFS(Materialer!$I$3:$I$399,Materialer!$C$3:$C$399,$A8,Materialer!$B$3:$B$399,"&gt;="&amp;Innstillinger!$B$4,Materialer!$B$3:$B$399,"&lt;="&amp;Innstillinger!$B$5))</f>
        <v>31435.001</v>
      </c>
      <c r="M8" s="39">
        <f>IF($A8="","",SUMIFS('Andre kostnader'!$E$4:$E$200,'Andre kostnader'!$C$4:$C$200,$A8,'Andre kostnader'!$B$4:$B$200,"&gt;="&amp;Innstillinger!$B$4,'Andre kostnader'!$B$4:$B$200,"&lt;="&amp;Innstillinger!$B$5))</f>
        <v>11711</v>
      </c>
      <c r="N8" s="39">
        <f t="shared" si="1"/>
        <v>58160.001000000004</v>
      </c>
      <c r="O8" s="39">
        <f>IF($A8="","",SUMIFS(Faktura!$E$3:$E$299,Faktura!$B$3:$B$299,$A8,Faktura!$C$3:$C$299,"&gt;="&amp;Innstillinger!$B$4,Faktura!$C$3:$C$299,"&lt;="&amp;Innstillinger!$B$5))</f>
        <v>77879</v>
      </c>
      <c r="P8" s="39">
        <f t="shared" si="2"/>
        <v>19718.998999999996</v>
      </c>
      <c r="Q8" s="40">
        <f t="shared" si="3"/>
        <v>0.25320046482363662</v>
      </c>
      <c r="R8" s="39">
        <f t="shared" si="4"/>
        <v>518.92102631578939</v>
      </c>
      <c r="S8" s="41">
        <f t="shared" si="5"/>
        <v>19</v>
      </c>
      <c r="T8" s="41">
        <f t="shared" si="6"/>
        <v>19</v>
      </c>
    </row>
    <row r="9" spans="1:20" ht="18" customHeight="1" x14ac:dyDescent="0.25">
      <c r="A9" s="4" t="str">
        <f>IF(Prosjekter!$A8="","",Prosjekter!$A8)</f>
        <v>P006</v>
      </c>
      <c r="B9" s="4" t="str">
        <f>IF($A9="","",IFERROR(INDEX(Prosjekter!$B$3:$B$499, MATCH($A9, Prosjekter!$A$3:$A$499, 0)),""))</f>
        <v>Terrassebygging - Stedet (P006)</v>
      </c>
      <c r="C9" s="4" t="str">
        <f>IF($A9="","",IFERROR(INDEX(Prosjekter!$D$3:$D$499, MATCH($A9, Prosjekter!$A$3:$A$499, 0)),""))</f>
        <v>Stedet Sameie</v>
      </c>
      <c r="D9" s="4" t="str">
        <f>IF($A9="","",IFERROR(INDEX(Prosjekter!$E$3:$E$499, MATCH($A9, Prosjekter!$A$3:$A$499, 0)),""))</f>
        <v>Terrassebygging</v>
      </c>
      <c r="E9" s="4" t="str">
        <f>IF($A9="","",IFERROR(INDEX(Prosjekter!$H$3:$H$499, MATCH($A9, Prosjekter!$A$3:$A$499, 0)),""))</f>
        <v>Fullført</v>
      </c>
      <c r="F9" s="13">
        <f>IF($A9="","",IFERROR(INDEX(Prosjekter!$F$3:$F$499, MATCH($A9, Prosjekter!$A$3:$A$499, 0)),""))</f>
        <v>45811</v>
      </c>
      <c r="G9" s="13">
        <f>IF($A9="","",IFERROR(INDEX(Prosjekter!$G$3:$G$499, MATCH($A9, Prosjekter!$A$3:$A$499, 0)),""))</f>
        <v>45831</v>
      </c>
      <c r="H9" s="38">
        <f>IF($A9="","",IFERROR(INDEX(Prosjekter!$I$3:$I$499, MATCH($A9, Prosjekter!$A$3:$A$499, 0)),""))</f>
        <v>72.2</v>
      </c>
      <c r="I9" s="38">
        <f>IF($A9="","",SUMIFS(Timer!$F$3:$F$499,Timer!$C$3:$C$499,$A9,Timer!$B$3:$B$499,"&gt;="&amp;Innstillinger!$B$4,Timer!$B$3:$B$499,"&lt;="&amp;Innstillinger!$B$5))</f>
        <v>69.999999999999986</v>
      </c>
      <c r="J9" s="38">
        <f t="shared" si="0"/>
        <v>-2.2000000000000171</v>
      </c>
      <c r="K9" s="39">
        <f>IF($A9="","",SUMIFS(Timer!$H$3:$H$499,Timer!$C$3:$C$499,$A9,Timer!$B$3:$B$499,"&gt;="&amp;Innstillinger!$B$4,Timer!$B$3:$B$499,"&lt;="&amp;Innstillinger!$B$5))</f>
        <v>28264</v>
      </c>
      <c r="L9" s="39">
        <f>IF($A9="","",SUMIFS(Materialer!$I$3:$I$399,Materialer!$C$3:$C$399,$A9,Materialer!$B$3:$B$399,"&gt;="&amp;Innstillinger!$B$4,Materialer!$B$3:$B$399,"&lt;="&amp;Innstillinger!$B$5))</f>
        <v>44437.673999999999</v>
      </c>
      <c r="M9" s="39">
        <f>IF($A9="","",SUMIFS('Andre kostnader'!$E$4:$E$200,'Andre kostnader'!$C$4:$C$200,$A9,'Andre kostnader'!$B$4:$B$200,"&gt;="&amp;Innstillinger!$B$4,'Andre kostnader'!$B$4:$B$200,"&lt;="&amp;Innstillinger!$B$5))</f>
        <v>0</v>
      </c>
      <c r="N9" s="39">
        <f t="shared" si="1"/>
        <v>72701.673999999999</v>
      </c>
      <c r="O9" s="39">
        <f>IF($A9="","",SUMIFS(Faktura!$E$3:$E$299,Faktura!$B$3:$B$299,$A9,Faktura!$C$3:$C$299,"&gt;="&amp;Innstillinger!$B$4,Faktura!$C$3:$C$299,"&lt;="&amp;Innstillinger!$B$5))</f>
        <v>124358</v>
      </c>
      <c r="P9" s="39">
        <f t="shared" si="2"/>
        <v>51656.326000000001</v>
      </c>
      <c r="Q9" s="40">
        <f t="shared" si="3"/>
        <v>0.41538402032840671</v>
      </c>
      <c r="R9" s="39">
        <f t="shared" si="4"/>
        <v>737.94751428571442</v>
      </c>
      <c r="S9" s="41">
        <f t="shared" si="5"/>
        <v>9</v>
      </c>
      <c r="T9" s="41">
        <f t="shared" si="6"/>
        <v>5</v>
      </c>
    </row>
    <row r="10" spans="1:20" ht="18" customHeight="1" x14ac:dyDescent="0.25">
      <c r="A10" s="4" t="str">
        <f>IF(Prosjekter!$A9="","",Prosjekter!$A9)</f>
        <v>P007</v>
      </c>
      <c r="B10" s="4" t="str">
        <f>IF($A10="","",IFERROR(INDEX(Prosjekter!$B$3:$B$499, MATCH($A10, Prosjekter!$A$3:$A$499, 0)),""))</f>
        <v>Takarbeid - Hamar (P007)</v>
      </c>
      <c r="C10" s="4" t="str">
        <f>IF($A10="","",IFERROR(INDEX(Prosjekter!$D$3:$D$499, MATCH($A10, Prosjekter!$A$3:$A$499, 0)),""))</f>
        <v>Hamar Familie</v>
      </c>
      <c r="D10" s="4" t="str">
        <f>IF($A10="","",IFERROR(INDEX(Prosjekter!$E$3:$E$499, MATCH($A10, Prosjekter!$A$3:$A$499, 0)),""))</f>
        <v>Takarbeid</v>
      </c>
      <c r="E10" s="4" t="str">
        <f>IF($A10="","",IFERROR(INDEX(Prosjekter!$H$3:$H$499, MATCH($A10, Prosjekter!$A$3:$A$499, 0)),""))</f>
        <v>Fullført</v>
      </c>
      <c r="F10" s="13">
        <f>IF($A10="","",IFERROR(INDEX(Prosjekter!$F$3:$F$499, MATCH($A10, Prosjekter!$A$3:$A$499, 0)),""))</f>
        <v>45887</v>
      </c>
      <c r="G10" s="13">
        <f>IF($A10="","",IFERROR(INDEX(Prosjekter!$G$3:$G$499, MATCH($A10, Prosjekter!$A$3:$A$499, 0)),""))</f>
        <v>45910</v>
      </c>
      <c r="H10" s="38">
        <f>IF($A10="","",IFERROR(INDEX(Prosjekter!$I$3:$I$499, MATCH($A10, Prosjekter!$A$3:$A$499, 0)),""))</f>
        <v>90.7</v>
      </c>
      <c r="I10" s="38">
        <f>IF($A10="","",SUMIFS(Timer!$F$3:$F$499,Timer!$C$3:$C$499,$A10,Timer!$B$3:$B$499,"&gt;="&amp;Innstillinger!$B$4,Timer!$B$3:$B$499,"&lt;="&amp;Innstillinger!$B$5))</f>
        <v>77.800000000000011</v>
      </c>
      <c r="J10" s="38">
        <f t="shared" si="0"/>
        <v>-12.899999999999991</v>
      </c>
      <c r="K10" s="39">
        <f>IF($A10="","",SUMIFS(Timer!$H$3:$H$499,Timer!$C$3:$C$499,$A10,Timer!$B$3:$B$499,"&gt;="&amp;Innstillinger!$B$4,Timer!$B$3:$B$499,"&lt;="&amp;Innstillinger!$B$5))</f>
        <v>31252</v>
      </c>
      <c r="L10" s="39">
        <f>IF($A10="","",SUMIFS(Materialer!$I$3:$I$399,Materialer!$C$3:$C$399,$A10,Materialer!$B$3:$B$399,"&gt;="&amp;Innstillinger!$B$4,Materialer!$B$3:$B$399,"&lt;="&amp;Innstillinger!$B$5))</f>
        <v>51622.202000000005</v>
      </c>
      <c r="M10" s="39">
        <f>IF($A10="","",SUMIFS('Andre kostnader'!$E$4:$E$200,'Andre kostnader'!$C$4:$C$200,$A10,'Andre kostnader'!$B$4:$B$200,"&gt;="&amp;Innstillinger!$B$4,'Andre kostnader'!$B$4:$B$200,"&lt;="&amp;Innstillinger!$B$5))</f>
        <v>0</v>
      </c>
      <c r="N10" s="39">
        <f t="shared" si="1"/>
        <v>82874.202000000005</v>
      </c>
      <c r="O10" s="39">
        <f>IF($A10="","",SUMIFS(Faktura!$E$3:$E$299,Faktura!$B$3:$B$299,$A10,Faktura!$C$3:$C$299,"&gt;="&amp;Innstillinger!$B$4,Faktura!$C$3:$C$299,"&lt;="&amp;Innstillinger!$B$5))</f>
        <v>138638</v>
      </c>
      <c r="P10" s="39">
        <f t="shared" si="2"/>
        <v>55763.797999999995</v>
      </c>
      <c r="Q10" s="40">
        <f t="shared" si="3"/>
        <v>0.40222592651365424</v>
      </c>
      <c r="R10" s="39">
        <f t="shared" si="4"/>
        <v>716.75832904884305</v>
      </c>
      <c r="S10" s="41">
        <f t="shared" si="5"/>
        <v>7</v>
      </c>
      <c r="T10" s="41">
        <f t="shared" si="6"/>
        <v>8</v>
      </c>
    </row>
    <row r="11" spans="1:20" ht="18" customHeight="1" x14ac:dyDescent="0.25">
      <c r="A11" s="4" t="str">
        <f>IF(Prosjekter!$A10="","",Prosjekter!$A10)</f>
        <v>P008</v>
      </c>
      <c r="B11" s="4" t="str">
        <f>IF($A11="","",IFERROR(INDEX(Prosjekter!$B$3:$B$499, MATCH($A11, Prosjekter!$A$3:$A$499, 0)),""))</f>
        <v>Kjøkkenmontering - Østlandet (P008)</v>
      </c>
      <c r="C11" s="4" t="str">
        <f>IF($A11="","",IFERROR(INDEX(Prosjekter!$D$3:$D$499, MATCH($A11, Prosjekter!$A$3:$A$499, 0)),""))</f>
        <v>På Østlandet Byggforvaltning</v>
      </c>
      <c r="D11" s="4" t="str">
        <f>IF($A11="","",IFERROR(INDEX(Prosjekter!$E$3:$E$499, MATCH($A11, Prosjekter!$A$3:$A$499, 0)),""))</f>
        <v>Kjøkkenmontering</v>
      </c>
      <c r="E11" s="4" t="str">
        <f>IF($A11="","",IFERROR(INDEX(Prosjekter!$H$3:$H$499, MATCH($A11, Prosjekter!$A$3:$A$499, 0)),""))</f>
        <v>Fullført</v>
      </c>
      <c r="F11" s="13">
        <f>IF($A11="","",IFERROR(INDEX(Prosjekter!$F$3:$F$499, MATCH($A11, Prosjekter!$A$3:$A$499, 0)),""))</f>
        <v>45697</v>
      </c>
      <c r="G11" s="13">
        <f>IF($A11="","",IFERROR(INDEX(Prosjekter!$G$3:$G$499, MATCH($A11, Prosjekter!$A$3:$A$499, 0)),""))</f>
        <v>45737</v>
      </c>
      <c r="H11" s="38">
        <f>IF($A11="","",IFERROR(INDEX(Prosjekter!$I$3:$I$499, MATCH($A11, Prosjekter!$A$3:$A$499, 0)),""))</f>
        <v>62.9</v>
      </c>
      <c r="I11" s="38">
        <f>IF($A11="","",SUMIFS(Timer!$F$3:$F$499,Timer!$C$3:$C$499,$A11,Timer!$B$3:$B$499,"&gt;="&amp;Innstillinger!$B$4,Timer!$B$3:$B$499,"&lt;="&amp;Innstillinger!$B$5))</f>
        <v>44.8</v>
      </c>
      <c r="J11" s="38">
        <f t="shared" si="0"/>
        <v>-18.100000000000001</v>
      </c>
      <c r="K11" s="39">
        <f>IF($A11="","",SUMIFS(Timer!$H$3:$H$499,Timer!$C$3:$C$499,$A11,Timer!$B$3:$B$499,"&gt;="&amp;Innstillinger!$B$4,Timer!$B$3:$B$499,"&lt;="&amp;Innstillinger!$B$5))</f>
        <v>17669</v>
      </c>
      <c r="L11" s="39">
        <f>IF($A11="","",SUMIFS(Materialer!$I$3:$I$399,Materialer!$C$3:$C$399,$A11,Materialer!$B$3:$B$399,"&gt;="&amp;Innstillinger!$B$4,Materialer!$B$3:$B$399,"&lt;="&amp;Innstillinger!$B$5))</f>
        <v>57388.170000000006</v>
      </c>
      <c r="M11" s="39">
        <f>IF($A11="","",SUMIFS('Andre kostnader'!$E$4:$E$200,'Andre kostnader'!$C$4:$C$200,$A11,'Andre kostnader'!$B$4:$B$200,"&gt;="&amp;Innstillinger!$B$4,'Andre kostnader'!$B$4:$B$200,"&lt;="&amp;Innstillinger!$B$5))</f>
        <v>2071</v>
      </c>
      <c r="N11" s="39">
        <f t="shared" si="1"/>
        <v>77128.170000000013</v>
      </c>
      <c r="O11" s="39">
        <f>IF($A11="","",SUMIFS(Faktura!$E$3:$E$299,Faktura!$B$3:$B$299,$A11,Faktura!$C$3:$C$299,"&gt;="&amp;Innstillinger!$B$4,Faktura!$C$3:$C$299,"&lt;="&amp;Innstillinger!$B$5))</f>
        <v>129525</v>
      </c>
      <c r="P11" s="39">
        <f t="shared" si="2"/>
        <v>52396.829999999987</v>
      </c>
      <c r="Q11" s="40">
        <f t="shared" si="3"/>
        <v>0.4045306311522871</v>
      </c>
      <c r="R11" s="39">
        <f t="shared" si="4"/>
        <v>1169.5720982142855</v>
      </c>
      <c r="S11" s="41">
        <f t="shared" si="5"/>
        <v>8</v>
      </c>
      <c r="T11" s="41">
        <f t="shared" si="6"/>
        <v>7</v>
      </c>
    </row>
    <row r="12" spans="1:20" ht="18" customHeight="1" x14ac:dyDescent="0.25">
      <c r="A12" s="4" t="str">
        <f>IF(Prosjekter!$A11="","",Prosjekter!$A11)</f>
        <v>P009</v>
      </c>
      <c r="B12" s="4" t="str">
        <f>IF($A12="","",IFERROR(INDEX(Prosjekter!$B$3:$B$499, MATCH($A12, Prosjekter!$A$3:$A$499, 0)),""))</f>
        <v>Baderomsrehab - Norenga (P009)</v>
      </c>
      <c r="C12" s="4" t="str">
        <f>IF($A12="","",IFERROR(INDEX(Prosjekter!$D$3:$D$499, MATCH($A12, Prosjekter!$A$3:$A$499, 0)),""))</f>
        <v>Norenga Hytteforening</v>
      </c>
      <c r="D12" s="4" t="str">
        <f>IF($A12="","",IFERROR(INDEX(Prosjekter!$E$3:$E$499, MATCH($A12, Prosjekter!$A$3:$A$499, 0)),""))</f>
        <v>Baderomsrehab</v>
      </c>
      <c r="E12" s="4" t="str">
        <f>IF($A12="","",IFERROR(INDEX(Prosjekter!$H$3:$H$499, MATCH($A12, Prosjekter!$A$3:$A$499, 0)),""))</f>
        <v>Fullført</v>
      </c>
      <c r="F12" s="13">
        <f>IF($A12="","",IFERROR(INDEX(Prosjekter!$F$3:$F$499, MATCH($A12, Prosjekter!$A$3:$A$499, 0)),""))</f>
        <v>45693</v>
      </c>
      <c r="G12" s="13">
        <f>IF($A12="","",IFERROR(INDEX(Prosjekter!$G$3:$G$499, MATCH($A12, Prosjekter!$A$3:$A$499, 0)),""))</f>
        <v>45703</v>
      </c>
      <c r="H12" s="38">
        <f>IF($A12="","",IFERROR(INDEX(Prosjekter!$I$3:$I$499, MATCH($A12, Prosjekter!$A$3:$A$499, 0)),""))</f>
        <v>129</v>
      </c>
      <c r="I12" s="38">
        <f>IF($A12="","",SUMIFS(Timer!$F$3:$F$499,Timer!$C$3:$C$499,$A12,Timer!$B$3:$B$499,"&gt;="&amp;Innstillinger!$B$4,Timer!$B$3:$B$499,"&lt;="&amp;Innstillinger!$B$5))</f>
        <v>129.20000000000002</v>
      </c>
      <c r="J12" s="38">
        <f t="shared" si="0"/>
        <v>0.20000000000001705</v>
      </c>
      <c r="K12" s="39">
        <f>IF($A12="","",SUMIFS(Timer!$H$3:$H$499,Timer!$C$3:$C$499,$A12,Timer!$B$3:$B$499,"&gt;="&amp;Innstillinger!$B$4,Timer!$B$3:$B$499,"&lt;="&amp;Innstillinger!$B$5))</f>
        <v>52424</v>
      </c>
      <c r="L12" s="39">
        <f>IF($A12="","",SUMIFS(Materialer!$I$3:$I$399,Materialer!$C$3:$C$399,$A12,Materialer!$B$3:$B$399,"&gt;="&amp;Innstillinger!$B$4,Materialer!$B$3:$B$399,"&lt;="&amp;Innstillinger!$B$5))</f>
        <v>93100.876000000004</v>
      </c>
      <c r="M12" s="39">
        <f>IF($A12="","",SUMIFS('Andre kostnader'!$E$4:$E$200,'Andre kostnader'!$C$4:$C$200,$A12,'Andre kostnader'!$B$4:$B$200,"&gt;="&amp;Innstillinger!$B$4,'Andre kostnader'!$B$4:$B$200,"&lt;="&amp;Innstillinger!$B$5))</f>
        <v>10139</v>
      </c>
      <c r="N12" s="39">
        <f t="shared" si="1"/>
        <v>155663.87599999999</v>
      </c>
      <c r="O12" s="39">
        <f>IF($A12="","",SUMIFS(Faktura!$E$3:$E$299,Faktura!$B$3:$B$299,$A12,Faktura!$C$3:$C$299,"&gt;="&amp;Innstillinger!$B$4,Faktura!$C$3:$C$299,"&lt;="&amp;Innstillinger!$B$5))</f>
        <v>249982</v>
      </c>
      <c r="P12" s="39">
        <f t="shared" si="2"/>
        <v>94318.124000000011</v>
      </c>
      <c r="Q12" s="40">
        <f t="shared" si="3"/>
        <v>0.37729966157563349</v>
      </c>
      <c r="R12" s="39">
        <f t="shared" si="4"/>
        <v>730.016439628483</v>
      </c>
      <c r="S12" s="41">
        <f t="shared" si="5"/>
        <v>2</v>
      </c>
      <c r="T12" s="41">
        <f t="shared" si="6"/>
        <v>11</v>
      </c>
    </row>
    <row r="13" spans="1:20" ht="18" customHeight="1" x14ac:dyDescent="0.25">
      <c r="A13" s="4" t="str">
        <f>IF(Prosjekter!$A12="","",Prosjekter!$A12)</f>
        <v>P010</v>
      </c>
      <c r="B13" s="4" t="str">
        <f>IF($A13="","",IFERROR(INDEX(Prosjekter!$B$3:$B$499, MATCH($A13, Prosjekter!$A$3:$A$499, 0)),""))</f>
        <v>Takarbeid - Norenga (P010)</v>
      </c>
      <c r="C13" s="4" t="str">
        <f>IF($A13="","",IFERROR(INDEX(Prosjekter!$D$3:$D$499, MATCH($A13, Prosjekter!$A$3:$A$499, 0)),""))</f>
        <v>Norenga Hytteforening</v>
      </c>
      <c r="D13" s="4" t="str">
        <f>IF($A13="","",IFERROR(INDEX(Prosjekter!$E$3:$E$499, MATCH($A13, Prosjekter!$A$3:$A$499, 0)),""))</f>
        <v>Takarbeid</v>
      </c>
      <c r="E13" s="4" t="str">
        <f>IF($A13="","",IFERROR(INDEX(Prosjekter!$H$3:$H$499, MATCH($A13, Prosjekter!$A$3:$A$499, 0)),""))</f>
        <v>Fullført</v>
      </c>
      <c r="F13" s="13">
        <f>IF($A13="","",IFERROR(INDEX(Prosjekter!$F$3:$F$499, MATCH($A13, Prosjekter!$A$3:$A$499, 0)),""))</f>
        <v>45886</v>
      </c>
      <c r="G13" s="13">
        <f>IF($A13="","",IFERROR(INDEX(Prosjekter!$G$3:$G$499, MATCH($A13, Prosjekter!$A$3:$A$499, 0)),""))</f>
        <v>45909</v>
      </c>
      <c r="H13" s="38">
        <f>IF($A13="","",IFERROR(INDEX(Prosjekter!$I$3:$I$499, MATCH($A13, Prosjekter!$A$3:$A$499, 0)),""))</f>
        <v>84.2</v>
      </c>
      <c r="I13" s="38">
        <f>IF($A13="","",SUMIFS(Timer!$F$3:$F$499,Timer!$C$3:$C$499,$A13,Timer!$B$3:$B$499,"&gt;="&amp;Innstillinger!$B$4,Timer!$B$3:$B$499,"&lt;="&amp;Innstillinger!$B$5))</f>
        <v>79.399999999999991</v>
      </c>
      <c r="J13" s="38">
        <f t="shared" si="0"/>
        <v>-4.8000000000000114</v>
      </c>
      <c r="K13" s="39">
        <f>IF($A13="","",SUMIFS(Timer!$H$3:$H$499,Timer!$C$3:$C$499,$A13,Timer!$B$3:$B$499,"&gt;="&amp;Innstillinger!$B$4,Timer!$B$3:$B$499,"&lt;="&amp;Innstillinger!$B$5))</f>
        <v>32213</v>
      </c>
      <c r="L13" s="39">
        <f>IF($A13="","",SUMIFS(Materialer!$I$3:$I$399,Materialer!$C$3:$C$399,$A13,Materialer!$B$3:$B$399,"&gt;="&amp;Innstillinger!$B$4,Materialer!$B$3:$B$399,"&lt;="&amp;Innstillinger!$B$5))</f>
        <v>83344.94200000001</v>
      </c>
      <c r="M13" s="39">
        <f>IF($A13="","",SUMIFS('Andre kostnader'!$E$4:$E$200,'Andre kostnader'!$C$4:$C$200,$A13,'Andre kostnader'!$B$4:$B$200,"&gt;="&amp;Innstillinger!$B$4,'Andre kostnader'!$B$4:$B$200,"&lt;="&amp;Innstillinger!$B$5))</f>
        <v>7805</v>
      </c>
      <c r="N13" s="39">
        <f t="shared" si="1"/>
        <v>123362.94200000001</v>
      </c>
      <c r="O13" s="39">
        <f>IF($A13="","",SUMIFS(Faktura!$E$3:$E$299,Faktura!$B$3:$B$299,$A13,Faktura!$C$3:$C$299,"&gt;="&amp;Innstillinger!$B$4,Faktura!$C$3:$C$299,"&lt;="&amp;Innstillinger!$B$5))</f>
        <v>185788</v>
      </c>
      <c r="P13" s="39">
        <f t="shared" si="2"/>
        <v>62425.05799999999</v>
      </c>
      <c r="Q13" s="40">
        <f t="shared" si="3"/>
        <v>0.33600156091889677</v>
      </c>
      <c r="R13" s="39">
        <f t="shared" si="4"/>
        <v>786.209798488665</v>
      </c>
      <c r="S13" s="41">
        <f t="shared" si="5"/>
        <v>6</v>
      </c>
      <c r="T13" s="41">
        <f t="shared" si="6"/>
        <v>17</v>
      </c>
    </row>
    <row r="14" spans="1:20" ht="18" customHeight="1" x14ac:dyDescent="0.25">
      <c r="A14" s="4" t="str">
        <f>IF(Prosjekter!$A13="","",Prosjekter!$A13)</f>
        <v>P011</v>
      </c>
      <c r="B14" s="4" t="str">
        <f>IF($A14="","",IFERROR(INDEX(Prosjekter!$B$3:$B$499, MATCH($A14, Prosjekter!$A$3:$A$499, 0)),""))</f>
        <v>Kjøkkenmontering - Stedet (P011)</v>
      </c>
      <c r="C14" s="4" t="str">
        <f>IF($A14="","",IFERROR(INDEX(Prosjekter!$D$3:$D$499, MATCH($A14, Prosjekter!$A$3:$A$499, 0)),""))</f>
        <v>Stedet Sameie</v>
      </c>
      <c r="D14" s="4" t="str">
        <f>IF($A14="","",IFERROR(INDEX(Prosjekter!$E$3:$E$499, MATCH($A14, Prosjekter!$A$3:$A$499, 0)),""))</f>
        <v>Kjøkkenmontering</v>
      </c>
      <c r="E14" s="4" t="str">
        <f>IF($A14="","",IFERROR(INDEX(Prosjekter!$H$3:$H$499, MATCH($A14, Prosjekter!$A$3:$A$499, 0)),""))</f>
        <v>Fullført</v>
      </c>
      <c r="F14" s="13">
        <f>IF($A14="","",IFERROR(INDEX(Prosjekter!$F$3:$F$499, MATCH($A14, Prosjekter!$A$3:$A$499, 0)),""))</f>
        <v>45769</v>
      </c>
      <c r="G14" s="13">
        <f>IF($A14="","",IFERROR(INDEX(Prosjekter!$G$3:$G$499, MATCH($A14, Prosjekter!$A$3:$A$499, 0)),""))</f>
        <v>45792</v>
      </c>
      <c r="H14" s="38">
        <f>IF($A14="","",IFERROR(INDEX(Prosjekter!$I$3:$I$499, MATCH($A14, Prosjekter!$A$3:$A$499, 0)),""))</f>
        <v>55.2</v>
      </c>
      <c r="I14" s="38">
        <f>IF($A14="","",SUMIFS(Timer!$F$3:$F$499,Timer!$C$3:$C$499,$A14,Timer!$B$3:$B$499,"&gt;="&amp;Innstillinger!$B$4,Timer!$B$3:$B$499,"&lt;="&amp;Innstillinger!$B$5))</f>
        <v>41.400000000000006</v>
      </c>
      <c r="J14" s="38">
        <f t="shared" si="0"/>
        <v>-13.799999999999997</v>
      </c>
      <c r="K14" s="39">
        <f>IF($A14="","",SUMIFS(Timer!$H$3:$H$499,Timer!$C$3:$C$499,$A14,Timer!$B$3:$B$499,"&gt;="&amp;Innstillinger!$B$4,Timer!$B$3:$B$499,"&lt;="&amp;Innstillinger!$B$5))</f>
        <v>16834</v>
      </c>
      <c r="L14" s="39">
        <f>IF($A14="","",SUMIFS(Materialer!$I$3:$I$399,Materialer!$C$3:$C$399,$A14,Materialer!$B$3:$B$399,"&gt;="&amp;Innstillinger!$B$4,Materialer!$B$3:$B$399,"&lt;="&amp;Innstillinger!$B$5))</f>
        <v>40436.009000000013</v>
      </c>
      <c r="M14" s="39">
        <f>IF($A14="","",SUMIFS('Andre kostnader'!$E$4:$E$200,'Andre kostnader'!$C$4:$C$200,$A14,'Andre kostnader'!$B$4:$B$200,"&gt;="&amp;Innstillinger!$B$4,'Andre kostnader'!$B$4:$B$200,"&lt;="&amp;Innstillinger!$B$5))</f>
        <v>0</v>
      </c>
      <c r="N14" s="39">
        <f t="shared" si="1"/>
        <v>57270.009000000013</v>
      </c>
      <c r="O14" s="39">
        <f>IF($A14="","",SUMIFS(Faktura!$E$3:$E$299,Faktura!$B$3:$B$299,$A14,Faktura!$C$3:$C$299,"&gt;="&amp;Innstillinger!$B$4,Faktura!$C$3:$C$299,"&lt;="&amp;Innstillinger!$B$5))</f>
        <v>100600</v>
      </c>
      <c r="P14" s="39">
        <f t="shared" si="2"/>
        <v>43329.990999999987</v>
      </c>
      <c r="Q14" s="40">
        <f t="shared" si="3"/>
        <v>0.43071561630218674</v>
      </c>
      <c r="R14" s="39">
        <f t="shared" si="4"/>
        <v>1046.6181400966179</v>
      </c>
      <c r="S14" s="41">
        <f t="shared" si="5"/>
        <v>12</v>
      </c>
      <c r="T14" s="41">
        <f t="shared" si="6"/>
        <v>3</v>
      </c>
    </row>
    <row r="15" spans="1:20" ht="18" customHeight="1" x14ac:dyDescent="0.25">
      <c r="A15" s="4" t="str">
        <f>IF(Prosjekter!$A14="","",Prosjekter!$A14)</f>
        <v>P012</v>
      </c>
      <c r="B15" s="4" t="str">
        <f>IF($A15="","",IFERROR(INDEX(Prosjekter!$B$3:$B$499, MATCH($A15, Prosjekter!$A$3:$A$499, 0)),""))</f>
        <v>Baderomsrehab - Stedet (P012)</v>
      </c>
      <c r="C15" s="4" t="str">
        <f>IF($A15="","",IFERROR(INDEX(Prosjekter!$D$3:$D$499, MATCH($A15, Prosjekter!$A$3:$A$499, 0)),""))</f>
        <v>Stedet Sameie</v>
      </c>
      <c r="D15" s="4" t="str">
        <f>IF($A15="","",IFERROR(INDEX(Prosjekter!$E$3:$E$499, MATCH($A15, Prosjekter!$A$3:$A$499, 0)),""))</f>
        <v>Baderomsrehab</v>
      </c>
      <c r="E15" s="4" t="str">
        <f>IF($A15="","",IFERROR(INDEX(Prosjekter!$H$3:$H$499, MATCH($A15, Prosjekter!$A$3:$A$499, 0)),""))</f>
        <v>Fullført</v>
      </c>
      <c r="F15" s="13">
        <f>IF($A15="","",IFERROR(INDEX(Prosjekter!$F$3:$F$499, MATCH($A15, Prosjekter!$A$3:$A$499, 0)),""))</f>
        <v>45939</v>
      </c>
      <c r="G15" s="13">
        <f>IF($A15="","",IFERROR(INDEX(Prosjekter!$G$3:$G$499, MATCH($A15, Prosjekter!$A$3:$A$499, 0)),""))</f>
        <v>45961</v>
      </c>
      <c r="H15" s="38">
        <f>IF($A15="","",IFERROR(INDEX(Prosjekter!$I$3:$I$499, MATCH($A15, Prosjekter!$A$3:$A$499, 0)),""))</f>
        <v>120.5</v>
      </c>
      <c r="I15" s="38">
        <f>IF($A15="","",SUMIFS(Timer!$F$3:$F$499,Timer!$C$3:$C$499,$A15,Timer!$B$3:$B$499,"&gt;="&amp;Innstillinger!$B$4,Timer!$B$3:$B$499,"&lt;="&amp;Innstillinger!$B$5))</f>
        <v>127.80000000000001</v>
      </c>
      <c r="J15" s="38">
        <f t="shared" si="0"/>
        <v>7.3000000000000114</v>
      </c>
      <c r="K15" s="39">
        <f>IF($A15="","",SUMIFS(Timer!$H$3:$H$499,Timer!$C$3:$C$499,$A15,Timer!$B$3:$B$499,"&gt;="&amp;Innstillinger!$B$4,Timer!$B$3:$B$499,"&lt;="&amp;Innstillinger!$B$5))</f>
        <v>51830</v>
      </c>
      <c r="L15" s="39">
        <f>IF($A15="","",SUMIFS(Materialer!$I$3:$I$399,Materialer!$C$3:$C$399,$A15,Materialer!$B$3:$B$399,"&gt;="&amp;Innstillinger!$B$4,Materialer!$B$3:$B$399,"&lt;="&amp;Innstillinger!$B$5))</f>
        <v>111740.785</v>
      </c>
      <c r="M15" s="39">
        <f>IF($A15="","",SUMIFS('Andre kostnader'!$E$4:$E$200,'Andre kostnader'!$C$4:$C$200,$A15,'Andre kostnader'!$B$4:$B$200,"&gt;="&amp;Innstillinger!$B$4,'Andre kostnader'!$B$4:$B$200,"&lt;="&amp;Innstillinger!$B$5))</f>
        <v>11959</v>
      </c>
      <c r="N15" s="39">
        <f t="shared" si="1"/>
        <v>175529.785</v>
      </c>
      <c r="O15" s="39">
        <f>IF($A15="","",SUMIFS(Faktura!$E$3:$E$299,Faktura!$B$3:$B$299,$A15,Faktura!$C$3:$C$299,"&gt;="&amp;Innstillinger!$B$4,Faktura!$C$3:$C$299,"&lt;="&amp;Innstillinger!$B$5))</f>
        <v>274245</v>
      </c>
      <c r="P15" s="39">
        <f t="shared" si="2"/>
        <v>98715.214999999997</v>
      </c>
      <c r="Q15" s="40">
        <f t="shared" si="3"/>
        <v>0.35995265182592207</v>
      </c>
      <c r="R15" s="39">
        <f t="shared" si="4"/>
        <v>772.41952269170565</v>
      </c>
      <c r="S15" s="41">
        <f t="shared" si="5"/>
        <v>1</v>
      </c>
      <c r="T15" s="41">
        <f t="shared" si="6"/>
        <v>14</v>
      </c>
    </row>
    <row r="16" spans="1:20" ht="18" customHeight="1" x14ac:dyDescent="0.25">
      <c r="A16" s="4" t="str">
        <f>IF(Prosjekter!$A15="","",Prosjekter!$A15)</f>
        <v>P013</v>
      </c>
      <c r="B16" s="4" t="str">
        <f>IF($A16="","",IFERROR(INDEX(Prosjekter!$B$3:$B$499, MATCH($A16, Prosjekter!$A$3:$A$499, 0)),""))</f>
        <v>Takarbeid - Hamar (P013)</v>
      </c>
      <c r="C16" s="4" t="str">
        <f>IF($A16="","",IFERROR(INDEX(Prosjekter!$D$3:$D$499, MATCH($A16, Prosjekter!$A$3:$A$499, 0)),""))</f>
        <v>Hamar Familie</v>
      </c>
      <c r="D16" s="4" t="str">
        <f>IF($A16="","",IFERROR(INDEX(Prosjekter!$E$3:$E$499, MATCH($A16, Prosjekter!$A$3:$A$499, 0)),""))</f>
        <v>Takarbeid</v>
      </c>
      <c r="E16" s="4" t="str">
        <f>IF($A16="","",IFERROR(INDEX(Prosjekter!$H$3:$H$499, MATCH($A16, Prosjekter!$A$3:$A$499, 0)),""))</f>
        <v>Fullført</v>
      </c>
      <c r="F16" s="13">
        <f>IF($A16="","",IFERROR(INDEX(Prosjekter!$F$3:$F$499, MATCH($A16, Prosjekter!$A$3:$A$499, 0)),""))</f>
        <v>45852</v>
      </c>
      <c r="G16" s="13">
        <f>IF($A16="","",IFERROR(INDEX(Prosjekter!$G$3:$G$499, MATCH($A16, Prosjekter!$A$3:$A$499, 0)),""))</f>
        <v>45871</v>
      </c>
      <c r="H16" s="38">
        <f>IF($A16="","",IFERROR(INDEX(Prosjekter!$I$3:$I$499, MATCH($A16, Prosjekter!$A$3:$A$499, 0)),""))</f>
        <v>83.8</v>
      </c>
      <c r="I16" s="38">
        <f>IF($A16="","",SUMIFS(Timer!$F$3:$F$499,Timer!$C$3:$C$499,$A16,Timer!$B$3:$B$499,"&gt;="&amp;Innstillinger!$B$4,Timer!$B$3:$B$499,"&lt;="&amp;Innstillinger!$B$5))</f>
        <v>77.3</v>
      </c>
      <c r="J16" s="38">
        <f t="shared" si="0"/>
        <v>-6.5</v>
      </c>
      <c r="K16" s="39">
        <f>IF($A16="","",SUMIFS(Timer!$H$3:$H$499,Timer!$C$3:$C$499,$A16,Timer!$B$3:$B$499,"&gt;="&amp;Innstillinger!$B$4,Timer!$B$3:$B$499,"&lt;="&amp;Innstillinger!$B$5))</f>
        <v>31587</v>
      </c>
      <c r="L16" s="39">
        <f>IF($A16="","",SUMIFS(Materialer!$I$3:$I$399,Materialer!$C$3:$C$399,$A16,Materialer!$B$3:$B$399,"&gt;="&amp;Innstillinger!$B$4,Materialer!$B$3:$B$399,"&lt;="&amp;Innstillinger!$B$5))</f>
        <v>55621.911</v>
      </c>
      <c r="M16" s="39">
        <f>IF($A16="","",SUMIFS('Andre kostnader'!$E$4:$E$200,'Andre kostnader'!$C$4:$C$200,$A16,'Andre kostnader'!$B$4:$B$200,"&gt;="&amp;Innstillinger!$B$4,'Andre kostnader'!$B$4:$B$200,"&lt;="&amp;Innstillinger!$B$5))</f>
        <v>0</v>
      </c>
      <c r="N16" s="39">
        <f t="shared" si="1"/>
        <v>87208.910999999993</v>
      </c>
      <c r="O16" s="39">
        <f>IF($A16="","",SUMIFS(Faktura!$E$3:$E$299,Faktura!$B$3:$B$299,$A16,Faktura!$C$3:$C$299,"&gt;="&amp;Innstillinger!$B$4,Faktura!$C$3:$C$299,"&lt;="&amp;Innstillinger!$B$5))</f>
        <v>128312</v>
      </c>
      <c r="P16" s="39">
        <f t="shared" si="2"/>
        <v>41103.089000000007</v>
      </c>
      <c r="Q16" s="40">
        <f t="shared" si="3"/>
        <v>0.32033706122576228</v>
      </c>
      <c r="R16" s="39">
        <f t="shared" si="4"/>
        <v>531.73465717981901</v>
      </c>
      <c r="S16" s="41">
        <f t="shared" si="5"/>
        <v>13</v>
      </c>
      <c r="T16" s="41">
        <f t="shared" si="6"/>
        <v>18</v>
      </c>
    </row>
    <row r="17" spans="1:20" ht="18" customHeight="1" x14ac:dyDescent="0.25">
      <c r="A17" s="4" t="str">
        <f>IF(Prosjekter!$A16="","",Prosjekter!$A16)</f>
        <v>P014</v>
      </c>
      <c r="B17" s="4" t="str">
        <f>IF($A17="","",IFERROR(INDEX(Prosjekter!$B$3:$B$499, MATCH($A17, Prosjekter!$A$3:$A$499, 0)),""))</f>
        <v>Terrassebygging - Byggeren (P014)</v>
      </c>
      <c r="C17" s="4" t="str">
        <f>IF($A17="","",IFERROR(INDEX(Prosjekter!$D$3:$D$499, MATCH($A17, Prosjekter!$A$3:$A$499, 0)),""))</f>
        <v>Byggeren Entreprenør</v>
      </c>
      <c r="D17" s="4" t="str">
        <f>IF($A17="","",IFERROR(INDEX(Prosjekter!$E$3:$E$499, MATCH($A17, Prosjekter!$A$3:$A$499, 0)),""))</f>
        <v>Terrassebygging</v>
      </c>
      <c r="E17" s="4" t="str">
        <f>IF($A17="","",IFERROR(INDEX(Prosjekter!$H$3:$H$499, MATCH($A17, Prosjekter!$A$3:$A$499, 0)),""))</f>
        <v>Fullført</v>
      </c>
      <c r="F17" s="13">
        <f>IF($A17="","",IFERROR(INDEX(Prosjekter!$F$3:$F$499, MATCH($A17, Prosjekter!$A$3:$A$499, 0)),""))</f>
        <v>45660</v>
      </c>
      <c r="G17" s="13">
        <f>IF($A17="","",IFERROR(INDEX(Prosjekter!$G$3:$G$499, MATCH($A17, Prosjekter!$A$3:$A$499, 0)),""))</f>
        <v>45674</v>
      </c>
      <c r="H17" s="38">
        <f>IF($A17="","",IFERROR(INDEX(Prosjekter!$I$3:$I$499, MATCH($A17, Prosjekter!$A$3:$A$499, 0)),""))</f>
        <v>75.099999999999994</v>
      </c>
      <c r="I17" s="38">
        <f>IF($A17="","",SUMIFS(Timer!$F$3:$F$499,Timer!$C$3:$C$499,$A17,Timer!$B$3:$B$499,"&gt;="&amp;Innstillinger!$B$4,Timer!$B$3:$B$499,"&lt;="&amp;Innstillinger!$B$5))</f>
        <v>72.100000000000009</v>
      </c>
      <c r="J17" s="38">
        <f t="shared" si="0"/>
        <v>-2.9999999999999858</v>
      </c>
      <c r="K17" s="39">
        <f>IF($A17="","",SUMIFS(Timer!$H$3:$H$499,Timer!$C$3:$C$499,$A17,Timer!$B$3:$B$499,"&gt;="&amp;Innstillinger!$B$4,Timer!$B$3:$B$499,"&lt;="&amp;Innstillinger!$B$5))</f>
        <v>29178</v>
      </c>
      <c r="L17" s="39">
        <f>IF($A17="","",SUMIFS(Materialer!$I$3:$I$399,Materialer!$C$3:$C$399,$A17,Materialer!$B$3:$B$399,"&gt;="&amp;Innstillinger!$B$4,Materialer!$B$3:$B$399,"&lt;="&amp;Innstillinger!$B$5))</f>
        <v>36919.065999999999</v>
      </c>
      <c r="M17" s="39">
        <f>IF($A17="","",SUMIFS('Andre kostnader'!$E$4:$E$200,'Andre kostnader'!$C$4:$C$200,$A17,'Andre kostnader'!$B$4:$B$200,"&gt;="&amp;Innstillinger!$B$4,'Andre kostnader'!$B$4:$B$200,"&lt;="&amp;Innstillinger!$B$5))</f>
        <v>0</v>
      </c>
      <c r="N17" s="39">
        <f t="shared" si="1"/>
        <v>66097.065999999992</v>
      </c>
      <c r="O17" s="39">
        <f>IF($A17="","",SUMIFS(Faktura!$E$3:$E$299,Faktura!$B$3:$B$299,$A17,Faktura!$C$3:$C$299,"&gt;="&amp;Innstillinger!$B$4,Faktura!$C$3:$C$299,"&lt;="&amp;Innstillinger!$B$5))</f>
        <v>110394</v>
      </c>
      <c r="P17" s="39">
        <f t="shared" si="2"/>
        <v>44296.934000000008</v>
      </c>
      <c r="Q17" s="40">
        <f t="shared" si="3"/>
        <v>0.40126215192854692</v>
      </c>
      <c r="R17" s="39">
        <f t="shared" si="4"/>
        <v>614.38188626907083</v>
      </c>
      <c r="S17" s="41">
        <f t="shared" si="5"/>
        <v>11</v>
      </c>
      <c r="T17" s="41">
        <f t="shared" si="6"/>
        <v>9</v>
      </c>
    </row>
    <row r="18" spans="1:20" ht="18" customHeight="1" x14ac:dyDescent="0.25">
      <c r="A18" s="4" t="str">
        <f>IF(Prosjekter!$A17="","",Prosjekter!$A17)</f>
        <v>P015</v>
      </c>
      <c r="B18" s="4" t="str">
        <f>IF($A18="","",IFERROR(INDEX(Prosjekter!$B$3:$B$499, MATCH($A18, Prosjekter!$A$3:$A$499, 0)),""))</f>
        <v>Vindusbytte - Røros (P015)</v>
      </c>
      <c r="C18" s="4" t="str">
        <f>IF($A18="","",IFERROR(INDEX(Prosjekter!$D$3:$D$499, MATCH($A18, Prosjekter!$A$3:$A$499, 0)),""))</f>
        <v>Handels bedriften Innlandet</v>
      </c>
      <c r="D18" s="4" t="str">
        <f>IF($A18="","",IFERROR(INDEX(Prosjekter!$E$3:$E$499, MATCH($A18, Prosjekter!$A$3:$A$499, 0)),""))</f>
        <v>Vindusbytte</v>
      </c>
      <c r="E18" s="4" t="str">
        <f>IF($A18="","",IFERROR(INDEX(Prosjekter!$H$3:$H$499, MATCH($A18, Prosjekter!$A$3:$A$499, 0)),""))</f>
        <v>Fullført</v>
      </c>
      <c r="F18" s="13">
        <f>IF($A18="","",IFERROR(INDEX(Prosjekter!$F$3:$F$499, MATCH($A18, Prosjekter!$A$3:$A$499, 0)),""))</f>
        <v>45685</v>
      </c>
      <c r="G18" s="13">
        <f>IF($A18="","",IFERROR(INDEX(Prosjekter!$G$3:$G$499, MATCH($A18, Prosjekter!$A$3:$A$499, 0)),""))</f>
        <v>45719</v>
      </c>
      <c r="H18" s="38">
        <f>IF($A18="","",IFERROR(INDEX(Prosjekter!$I$3:$I$499, MATCH($A18, Prosjekter!$A$3:$A$499, 0)),""))</f>
        <v>39.9</v>
      </c>
      <c r="I18" s="38">
        <f>IF($A18="","",SUMIFS(Timer!$F$3:$F$499,Timer!$C$3:$C$499,$A18,Timer!$B$3:$B$499,"&gt;="&amp;Innstillinger!$B$4,Timer!$B$3:$B$499,"&lt;="&amp;Innstillinger!$B$5))</f>
        <v>37.699999999999996</v>
      </c>
      <c r="J18" s="38">
        <f t="shared" si="0"/>
        <v>-2.2000000000000028</v>
      </c>
      <c r="K18" s="39">
        <f>IF($A18="","",SUMIFS(Timer!$H$3:$H$499,Timer!$C$3:$C$499,$A18,Timer!$B$3:$B$499,"&gt;="&amp;Innstillinger!$B$4,Timer!$B$3:$B$499,"&lt;="&amp;Innstillinger!$B$5))</f>
        <v>15314</v>
      </c>
      <c r="L18" s="39">
        <f>IF($A18="","",SUMIFS(Materialer!$I$3:$I$399,Materialer!$C$3:$C$399,$A18,Materialer!$B$3:$B$399,"&gt;="&amp;Innstillinger!$B$4,Materialer!$B$3:$B$399,"&lt;="&amp;Innstillinger!$B$5))</f>
        <v>36539.096999999994</v>
      </c>
      <c r="M18" s="39">
        <f>IF($A18="","",SUMIFS('Andre kostnader'!$E$4:$E$200,'Andre kostnader'!$C$4:$C$200,$A18,'Andre kostnader'!$B$4:$B$200,"&gt;="&amp;Innstillinger!$B$4,'Andre kostnader'!$B$4:$B$200,"&lt;="&amp;Innstillinger!$B$5))</f>
        <v>0</v>
      </c>
      <c r="N18" s="39">
        <f t="shared" si="1"/>
        <v>51853.096999999994</v>
      </c>
      <c r="O18" s="39">
        <f>IF($A18="","",SUMIFS(Faktura!$E$3:$E$299,Faktura!$B$3:$B$299,$A18,Faktura!$C$3:$C$299,"&gt;="&amp;Innstillinger!$B$4,Faktura!$C$3:$C$299,"&lt;="&amp;Innstillinger!$B$5))</f>
        <v>89757</v>
      </c>
      <c r="P18" s="39">
        <f t="shared" si="2"/>
        <v>37903.903000000006</v>
      </c>
      <c r="Q18" s="40">
        <f t="shared" si="3"/>
        <v>0.4222946733959469</v>
      </c>
      <c r="R18" s="39">
        <f t="shared" si="4"/>
        <v>1005.4085676392575</v>
      </c>
      <c r="S18" s="41">
        <f t="shared" si="5"/>
        <v>14</v>
      </c>
      <c r="T18" s="41">
        <f t="shared" si="6"/>
        <v>4</v>
      </c>
    </row>
    <row r="19" spans="1:20" ht="18" customHeight="1" x14ac:dyDescent="0.25">
      <c r="A19" s="4" t="str">
        <f>IF(Prosjekter!$A18="","",Prosjekter!$A18)</f>
        <v>P016</v>
      </c>
      <c r="B19" s="4" t="str">
        <f>IF($A19="","",IFERROR(INDEX(Prosjekter!$B$3:$B$499, MATCH($A19, Prosjekter!$A$3:$A$499, 0)),""))</f>
        <v>Baderomsrehab - Østlandet (P016)</v>
      </c>
      <c r="C19" s="4" t="str">
        <f>IF($A19="","",IFERROR(INDEX(Prosjekter!$D$3:$D$499, MATCH($A19, Prosjekter!$A$3:$A$499, 0)),""))</f>
        <v>På Østlandet Byggforvaltning</v>
      </c>
      <c r="D19" s="4" t="str">
        <f>IF($A19="","",IFERROR(INDEX(Prosjekter!$E$3:$E$499, MATCH($A19, Prosjekter!$A$3:$A$499, 0)),""))</f>
        <v>Baderomsrehab</v>
      </c>
      <c r="E19" s="4" t="str">
        <f>IF($A19="","",IFERROR(INDEX(Prosjekter!$H$3:$H$499, MATCH($A19, Prosjekter!$A$3:$A$499, 0)),""))</f>
        <v>Fullført</v>
      </c>
      <c r="F19" s="13">
        <f>IF($A19="","",IFERROR(INDEX(Prosjekter!$F$3:$F$499, MATCH($A19, Prosjekter!$A$3:$A$499, 0)),""))</f>
        <v>45711</v>
      </c>
      <c r="G19" s="13">
        <f>IF($A19="","",IFERROR(INDEX(Prosjekter!$G$3:$G$499, MATCH($A19, Prosjekter!$A$3:$A$499, 0)),""))</f>
        <v>45746</v>
      </c>
      <c r="H19" s="38">
        <f>IF($A19="","",IFERROR(INDEX(Prosjekter!$I$3:$I$499, MATCH($A19, Prosjekter!$A$3:$A$499, 0)),""))</f>
        <v>112.9</v>
      </c>
      <c r="I19" s="38">
        <f>IF($A19="","",SUMIFS(Timer!$F$3:$F$499,Timer!$C$3:$C$499,$A19,Timer!$B$3:$B$499,"&gt;="&amp;Innstillinger!$B$4,Timer!$B$3:$B$499,"&lt;="&amp;Innstillinger!$B$5))</f>
        <v>105.79999999999998</v>
      </c>
      <c r="J19" s="38">
        <f t="shared" si="0"/>
        <v>-7.1000000000000227</v>
      </c>
      <c r="K19" s="39">
        <f>IF($A19="","",SUMIFS(Timer!$H$3:$H$499,Timer!$C$3:$C$499,$A19,Timer!$B$3:$B$499,"&gt;="&amp;Innstillinger!$B$4,Timer!$B$3:$B$499,"&lt;="&amp;Innstillinger!$B$5))</f>
        <v>43038</v>
      </c>
      <c r="L19" s="39">
        <f>IF($A19="","",SUMIFS(Materialer!$I$3:$I$399,Materialer!$C$3:$C$399,$A19,Materialer!$B$3:$B$399,"&gt;="&amp;Innstillinger!$B$4,Materialer!$B$3:$B$399,"&lt;="&amp;Innstillinger!$B$5))</f>
        <v>70861.175999999992</v>
      </c>
      <c r="M19" s="39">
        <f>IF($A19="","",SUMIFS('Andre kostnader'!$E$4:$E$200,'Andre kostnader'!$C$4:$C$200,$A19,'Andre kostnader'!$B$4:$B$200,"&gt;="&amp;Innstillinger!$B$4,'Andre kostnader'!$B$4:$B$200,"&lt;="&amp;Innstillinger!$B$5))</f>
        <v>0</v>
      </c>
      <c r="N19" s="39">
        <f t="shared" si="1"/>
        <v>113899.17599999999</v>
      </c>
      <c r="O19" s="39">
        <f>IF($A19="","",SUMIFS(Faktura!$E$3:$E$299,Faktura!$B$3:$B$299,$A19,Faktura!$C$3:$C$299,"&gt;="&amp;Innstillinger!$B$4,Faktura!$C$3:$C$299,"&lt;="&amp;Innstillinger!$B$5))</f>
        <v>204304</v>
      </c>
      <c r="P19" s="39">
        <f t="shared" si="2"/>
        <v>90404.824000000008</v>
      </c>
      <c r="Q19" s="40">
        <f t="shared" si="3"/>
        <v>0.44250148797869843</v>
      </c>
      <c r="R19" s="39">
        <f t="shared" si="4"/>
        <v>854.48793950850688</v>
      </c>
      <c r="S19" s="41">
        <f t="shared" si="5"/>
        <v>3</v>
      </c>
      <c r="T19" s="41">
        <f t="shared" si="6"/>
        <v>2</v>
      </c>
    </row>
    <row r="20" spans="1:20" ht="18" customHeight="1" x14ac:dyDescent="0.25">
      <c r="A20" s="4" t="str">
        <f>IF(Prosjekter!$A19="","",Prosjekter!$A19)</f>
        <v>P017</v>
      </c>
      <c r="B20" s="4" t="str">
        <f>IF($A20="","",IFERROR(INDEX(Prosjekter!$B$3:$B$499, MATCH($A20, Prosjekter!$A$3:$A$499, 0)),""))</f>
        <v>Vindusbytte - Hamar (P017)</v>
      </c>
      <c r="C20" s="4" t="str">
        <f>IF($A20="","",IFERROR(INDEX(Prosjekter!$D$3:$D$499, MATCH($A20, Prosjekter!$A$3:$A$499, 0)),""))</f>
        <v>Hamar Familie</v>
      </c>
      <c r="D20" s="4" t="str">
        <f>IF($A20="","",IFERROR(INDEX(Prosjekter!$E$3:$E$499, MATCH($A20, Prosjekter!$A$3:$A$499, 0)),""))</f>
        <v>Vindusbytte</v>
      </c>
      <c r="E20" s="4" t="str">
        <f>IF($A20="","",IFERROR(INDEX(Prosjekter!$H$3:$H$499, MATCH($A20, Prosjekter!$A$3:$A$499, 0)),""))</f>
        <v>Fullført</v>
      </c>
      <c r="F20" s="13">
        <f>IF($A20="","",IFERROR(INDEX(Prosjekter!$F$3:$F$499, MATCH($A20, Prosjekter!$A$3:$A$499, 0)),""))</f>
        <v>45684</v>
      </c>
      <c r="G20" s="13">
        <f>IF($A20="","",IFERROR(INDEX(Prosjekter!$G$3:$G$499, MATCH($A20, Prosjekter!$A$3:$A$499, 0)),""))</f>
        <v>45695</v>
      </c>
      <c r="H20" s="38">
        <f>IF($A20="","",IFERROR(INDEX(Prosjekter!$I$3:$I$499, MATCH($A20, Prosjekter!$A$3:$A$499, 0)),""))</f>
        <v>36.299999999999997</v>
      </c>
      <c r="I20" s="38">
        <f>IF($A20="","",SUMIFS(Timer!$F$3:$F$499,Timer!$C$3:$C$499,$A20,Timer!$B$3:$B$499,"&gt;="&amp;Innstillinger!$B$4,Timer!$B$3:$B$499,"&lt;="&amp;Innstillinger!$B$5))</f>
        <v>35.1</v>
      </c>
      <c r="J20" s="38">
        <f t="shared" si="0"/>
        <v>-1.1999999999999957</v>
      </c>
      <c r="K20" s="39">
        <f>IF($A20="","",SUMIFS(Timer!$H$3:$H$499,Timer!$C$3:$C$499,$A20,Timer!$B$3:$B$499,"&gt;="&amp;Innstillinger!$B$4,Timer!$B$3:$B$499,"&lt;="&amp;Innstillinger!$B$5))</f>
        <v>14203</v>
      </c>
      <c r="L20" s="39">
        <f>IF($A20="","",SUMIFS(Materialer!$I$3:$I$399,Materialer!$C$3:$C$399,$A20,Materialer!$B$3:$B$399,"&gt;="&amp;Innstillinger!$B$4,Materialer!$B$3:$B$399,"&lt;="&amp;Innstillinger!$B$5))</f>
        <v>25260.201000000001</v>
      </c>
      <c r="M20" s="39">
        <f>IF($A20="","",SUMIFS('Andre kostnader'!$E$4:$E$200,'Andre kostnader'!$C$4:$C$200,$A20,'Andre kostnader'!$B$4:$B$200,"&gt;="&amp;Innstillinger!$B$4,'Andre kostnader'!$B$4:$B$200,"&lt;="&amp;Innstillinger!$B$5))</f>
        <v>10470</v>
      </c>
      <c r="N20" s="39">
        <f t="shared" si="1"/>
        <v>49933.201000000001</v>
      </c>
      <c r="O20" s="39">
        <f>IF($A20="","",SUMIFS(Faktura!$E$3:$E$299,Faktura!$B$3:$B$299,$A20,Faktura!$C$3:$C$299,"&gt;="&amp;Innstillinger!$B$4,Faktura!$C$3:$C$299,"&lt;="&amp;Innstillinger!$B$5))</f>
        <v>58501</v>
      </c>
      <c r="P20" s="39">
        <f t="shared" si="2"/>
        <v>8567.7989999999991</v>
      </c>
      <c r="Q20" s="40">
        <f t="shared" si="3"/>
        <v>0.14645559904958888</v>
      </c>
      <c r="R20" s="39">
        <f t="shared" si="4"/>
        <v>244.09683760683757</v>
      </c>
      <c r="S20" s="41">
        <f t="shared" si="5"/>
        <v>20</v>
      </c>
      <c r="T20" s="41">
        <f t="shared" si="6"/>
        <v>20</v>
      </c>
    </row>
    <row r="21" spans="1:20" ht="18" customHeight="1" x14ac:dyDescent="0.25">
      <c r="A21" s="4" t="str">
        <f>IF(Prosjekter!$A20="","",Prosjekter!$A20)</f>
        <v>P018</v>
      </c>
      <c r="B21" s="4" t="str">
        <f>IF($A21="","",IFERROR(INDEX(Prosjekter!$B$3:$B$499, MATCH($A21, Prosjekter!$A$3:$A$499, 0)),""))</f>
        <v>Vindusbytte - Solstrand (P018)</v>
      </c>
      <c r="C21" s="4" t="str">
        <f>IF($A21="","",IFERROR(INDEX(Prosjekter!$D$3:$D$499, MATCH($A21, Prosjekter!$A$3:$A$499, 0)),""))</f>
        <v>Gamle Stranden Barnehage</v>
      </c>
      <c r="D21" s="4" t="str">
        <f>IF($A21="","",IFERROR(INDEX(Prosjekter!$E$3:$E$499, MATCH($A21, Prosjekter!$A$3:$A$499, 0)),""))</f>
        <v>Vindusbytte</v>
      </c>
      <c r="E21" s="4" t="str">
        <f>IF($A21="","",IFERROR(INDEX(Prosjekter!$H$3:$H$499, MATCH($A21, Prosjekter!$A$3:$A$499, 0)),""))</f>
        <v>Fullført</v>
      </c>
      <c r="F21" s="13">
        <f>IF($A21="","",IFERROR(INDEX(Prosjekter!$F$3:$F$499, MATCH($A21, Prosjekter!$A$3:$A$499, 0)),""))</f>
        <v>45850</v>
      </c>
      <c r="G21" s="13">
        <f>IF($A21="","",IFERROR(INDEX(Prosjekter!$G$3:$G$499, MATCH($A21, Prosjekter!$A$3:$A$499, 0)),""))</f>
        <v>45864</v>
      </c>
      <c r="H21" s="38">
        <f>IF($A21="","",IFERROR(INDEX(Prosjekter!$I$3:$I$499, MATCH($A21, Prosjekter!$A$3:$A$499, 0)),""))</f>
        <v>37.200000000000003</v>
      </c>
      <c r="I21" s="38">
        <f>IF($A21="","",SUMIFS(Timer!$F$3:$F$499,Timer!$C$3:$C$499,$A21,Timer!$B$3:$B$499,"&gt;="&amp;Innstillinger!$B$4,Timer!$B$3:$B$499,"&lt;="&amp;Innstillinger!$B$5))</f>
        <v>35.700000000000003</v>
      </c>
      <c r="J21" s="38">
        <f t="shared" si="0"/>
        <v>-1.5</v>
      </c>
      <c r="K21" s="39">
        <f>IF($A21="","",SUMIFS(Timer!$H$3:$H$499,Timer!$C$3:$C$499,$A21,Timer!$B$3:$B$499,"&gt;="&amp;Innstillinger!$B$4,Timer!$B$3:$B$499,"&lt;="&amp;Innstillinger!$B$5))</f>
        <v>14547</v>
      </c>
      <c r="L21" s="39">
        <f>IF($A21="","",SUMIFS(Materialer!$I$3:$I$399,Materialer!$C$3:$C$399,$A21,Materialer!$B$3:$B$399,"&gt;="&amp;Innstillinger!$B$4,Materialer!$B$3:$B$399,"&lt;="&amp;Innstillinger!$B$5))</f>
        <v>39698.188999999991</v>
      </c>
      <c r="M21" s="39">
        <f>IF($A21="","",SUMIFS('Andre kostnader'!$E$4:$E$200,'Andre kostnader'!$C$4:$C$200,$A21,'Andre kostnader'!$B$4:$B$200,"&gt;="&amp;Innstillinger!$B$4,'Andre kostnader'!$B$4:$B$200,"&lt;="&amp;Innstillinger!$B$5))</f>
        <v>0</v>
      </c>
      <c r="N21" s="39">
        <f t="shared" si="1"/>
        <v>54245.188999999991</v>
      </c>
      <c r="O21" s="39">
        <f>IF($A21="","",SUMIFS(Faktura!$E$3:$E$299,Faktura!$B$3:$B$299,$A21,Faktura!$C$3:$C$299,"&gt;="&amp;Innstillinger!$B$4,Faktura!$C$3:$C$299,"&lt;="&amp;Innstillinger!$B$5))</f>
        <v>86678</v>
      </c>
      <c r="P21" s="39">
        <f t="shared" si="2"/>
        <v>32432.811000000009</v>
      </c>
      <c r="Q21" s="40">
        <f t="shared" si="3"/>
        <v>0.37417581162463381</v>
      </c>
      <c r="R21" s="39">
        <f t="shared" si="4"/>
        <v>908.48210084033633</v>
      </c>
      <c r="S21" s="41">
        <f t="shared" si="5"/>
        <v>17</v>
      </c>
      <c r="T21" s="41">
        <f t="shared" si="6"/>
        <v>12</v>
      </c>
    </row>
    <row r="22" spans="1:20" ht="18" customHeight="1" x14ac:dyDescent="0.25">
      <c r="A22" s="4" t="str">
        <f>IF(Prosjekter!$A21="","",Prosjekter!$A21)</f>
        <v>P019</v>
      </c>
      <c r="B22" s="4" t="str">
        <f>IF($A22="","",IFERROR(INDEX(Prosjekter!$B$3:$B$499, MATCH($A22, Prosjekter!$A$3:$A$499, 0)),""))</f>
        <v>Baderomsrehab - Stedet (P019)</v>
      </c>
      <c r="C22" s="4" t="str">
        <f>IF($A22="","",IFERROR(INDEX(Prosjekter!$D$3:$D$499, MATCH($A22, Prosjekter!$A$3:$A$499, 0)),""))</f>
        <v>Stedet Sameie</v>
      </c>
      <c r="D22" s="4" t="str">
        <f>IF($A22="","",IFERROR(INDEX(Prosjekter!$E$3:$E$499, MATCH($A22, Prosjekter!$A$3:$A$499, 0)),""))</f>
        <v>Baderomsrehab</v>
      </c>
      <c r="E22" s="4" t="str">
        <f>IF($A22="","",IFERROR(INDEX(Prosjekter!$H$3:$H$499, MATCH($A22, Prosjekter!$A$3:$A$499, 0)),""))</f>
        <v>Fullført</v>
      </c>
      <c r="F22" s="13">
        <f>IF($A22="","",IFERROR(INDEX(Prosjekter!$F$3:$F$499, MATCH($A22, Prosjekter!$A$3:$A$499, 0)),""))</f>
        <v>45903</v>
      </c>
      <c r="G22" s="13">
        <f>IF($A22="","",IFERROR(INDEX(Prosjekter!$G$3:$G$499, MATCH($A22, Prosjekter!$A$3:$A$499, 0)),""))</f>
        <v>45938</v>
      </c>
      <c r="H22" s="38">
        <f>IF($A22="","",IFERROR(INDEX(Prosjekter!$I$3:$I$499, MATCH($A22, Prosjekter!$A$3:$A$499, 0)),""))</f>
        <v>122.4</v>
      </c>
      <c r="I22" s="38">
        <f>IF($A22="","",SUMIFS(Timer!$F$3:$F$499,Timer!$C$3:$C$499,$A22,Timer!$B$3:$B$499,"&gt;="&amp;Innstillinger!$B$4,Timer!$B$3:$B$499,"&lt;="&amp;Innstillinger!$B$5))</f>
        <v>122.3</v>
      </c>
      <c r="J22" s="38">
        <f t="shared" si="0"/>
        <v>-0.10000000000000853</v>
      </c>
      <c r="K22" s="39">
        <f>IF($A22="","",SUMIFS(Timer!$H$3:$H$499,Timer!$C$3:$C$499,$A22,Timer!$B$3:$B$499,"&gt;="&amp;Innstillinger!$B$4,Timer!$B$3:$B$499,"&lt;="&amp;Innstillinger!$B$5))</f>
        <v>49967</v>
      </c>
      <c r="L22" s="39">
        <f>IF($A22="","",SUMIFS(Materialer!$I$3:$I$399,Materialer!$C$3:$C$399,$A22,Materialer!$B$3:$B$399,"&gt;="&amp;Innstillinger!$B$4,Materialer!$B$3:$B$399,"&lt;="&amp;Innstillinger!$B$5))</f>
        <v>75426.319000000003</v>
      </c>
      <c r="M22" s="39">
        <f>IF($A22="","",SUMIFS('Andre kostnader'!$E$4:$E$200,'Andre kostnader'!$C$4:$C$200,$A22,'Andre kostnader'!$B$4:$B$200,"&gt;="&amp;Innstillinger!$B$4,'Andre kostnader'!$B$4:$B$200,"&lt;="&amp;Innstillinger!$B$5))</f>
        <v>0</v>
      </c>
      <c r="N22" s="39">
        <f t="shared" si="1"/>
        <v>125393.319</v>
      </c>
      <c r="O22" s="39">
        <f>IF($A22="","",SUMIFS(Faktura!$E$3:$E$299,Faktura!$B$3:$B$299,$A22,Faktura!$C$3:$C$299,"&gt;="&amp;Innstillinger!$B$4,Faktura!$C$3:$C$299,"&lt;="&amp;Innstillinger!$B$5))</f>
        <v>208693</v>
      </c>
      <c r="P22" s="39">
        <f t="shared" si="2"/>
        <v>83299.680999999997</v>
      </c>
      <c r="Q22" s="40">
        <f t="shared" si="3"/>
        <v>0.39914937731500338</v>
      </c>
      <c r="R22" s="39">
        <f t="shared" si="4"/>
        <v>681.10941128372849</v>
      </c>
      <c r="S22" s="41">
        <f t="shared" si="5"/>
        <v>4</v>
      </c>
      <c r="T22" s="41">
        <f t="shared" si="6"/>
        <v>10</v>
      </c>
    </row>
    <row r="23" spans="1:20" ht="18" customHeight="1" x14ac:dyDescent="0.25">
      <c r="A23" s="4" t="str">
        <f>IF(Prosjekter!$A22="","",Prosjekter!$A22)</f>
        <v>P020</v>
      </c>
      <c r="B23" s="4" t="str">
        <f>IF($A23="","",IFERROR(INDEX(Prosjekter!$B$3:$B$499, MATCH($A23, Prosjekter!$A$3:$A$499, 0)),""))</f>
        <v>Vindusbytte - Ved Vannet (P020)</v>
      </c>
      <c r="C23" s="4" t="str">
        <f>IF($A23="","",IFERROR(INDEX(Prosjekter!$D$3:$D$499, MATCH($A23, Prosjekter!$A$3:$A$499, 0)),""))</f>
        <v>Ved vannet Borettslag</v>
      </c>
      <c r="D23" s="4" t="str">
        <f>IF($A23="","",IFERROR(INDEX(Prosjekter!$E$3:$E$499, MATCH($A23, Prosjekter!$A$3:$A$499, 0)),""))</f>
        <v>Vindusbytte</v>
      </c>
      <c r="E23" s="4" t="str">
        <f>IF($A23="","",IFERROR(INDEX(Prosjekter!$H$3:$H$499, MATCH($A23, Prosjekter!$A$3:$A$499, 0)),""))</f>
        <v>Fullført</v>
      </c>
      <c r="F23" s="13">
        <f>IF($A23="","",IFERROR(INDEX(Prosjekter!$F$3:$F$499, MATCH($A23, Prosjekter!$A$3:$A$499, 0)),""))</f>
        <v>45669</v>
      </c>
      <c r="G23" s="13">
        <f>IF($A23="","",IFERROR(INDEX(Prosjekter!$G$3:$G$499, MATCH($A23, Prosjekter!$A$3:$A$499, 0)),""))</f>
        <v>45687</v>
      </c>
      <c r="H23" s="38">
        <f>IF($A23="","",IFERROR(INDEX(Prosjekter!$I$3:$I$499, MATCH($A23, Prosjekter!$A$3:$A$499, 0)),""))</f>
        <v>36.299999999999997</v>
      </c>
      <c r="I23" s="38">
        <f>IF($A23="","",SUMIFS(Timer!$F$3:$F$499,Timer!$C$3:$C$499,$A23,Timer!$B$3:$B$499,"&gt;="&amp;Innstillinger!$B$4,Timer!$B$3:$B$499,"&lt;="&amp;Innstillinger!$B$5))</f>
        <v>30</v>
      </c>
      <c r="J23" s="38">
        <f t="shared" si="0"/>
        <v>-6.2999999999999972</v>
      </c>
      <c r="K23" s="39">
        <f>IF($A23="","",SUMIFS(Timer!$H$3:$H$499,Timer!$C$3:$C$499,$A23,Timer!$B$3:$B$499,"&gt;="&amp;Innstillinger!$B$4,Timer!$B$3:$B$499,"&lt;="&amp;Innstillinger!$B$5))</f>
        <v>12222</v>
      </c>
      <c r="L23" s="39">
        <f>IF($A23="","",SUMIFS(Materialer!$I$3:$I$399,Materialer!$C$3:$C$399,$A23,Materialer!$B$3:$B$399,"&gt;="&amp;Innstillinger!$B$4,Materialer!$B$3:$B$399,"&lt;="&amp;Innstillinger!$B$5))</f>
        <v>32009.293000000005</v>
      </c>
      <c r="M23" s="39">
        <f>IF($A23="","",SUMIFS('Andre kostnader'!$E$4:$E$200,'Andre kostnader'!$C$4:$C$200,$A23,'Andre kostnader'!$B$4:$B$200,"&gt;="&amp;Innstillinger!$B$4,'Andre kostnader'!$B$4:$B$200,"&lt;="&amp;Innstillinger!$B$5))</f>
        <v>0</v>
      </c>
      <c r="N23" s="39">
        <f t="shared" si="1"/>
        <v>44231.293000000005</v>
      </c>
      <c r="O23" s="39">
        <f>IF($A23="","",SUMIFS(Faktura!$E$3:$E$299,Faktura!$B$3:$B$299,$A23,Faktura!$C$3:$C$299,"&gt;="&amp;Innstillinger!$B$4,Faktura!$C$3:$C$299,"&lt;="&amp;Innstillinger!$B$5))</f>
        <v>80533</v>
      </c>
      <c r="P23" s="39">
        <f t="shared" si="2"/>
        <v>36301.706999999995</v>
      </c>
      <c r="Q23" s="40">
        <f t="shared" si="3"/>
        <v>0.45076809506661858</v>
      </c>
      <c r="R23" s="39">
        <f t="shared" si="4"/>
        <v>1210.0568999999998</v>
      </c>
      <c r="S23" s="41">
        <f t="shared" si="5"/>
        <v>15</v>
      </c>
      <c r="T23" s="41">
        <f t="shared" si="6"/>
        <v>1</v>
      </c>
    </row>
    <row r="24" spans="1:20" ht="18" customHeight="1" x14ac:dyDescent="0.25">
      <c r="A24" s="4" t="str">
        <f>IF(Prosjekter!$A23="","",Prosjekter!$A23)</f>
        <v/>
      </c>
      <c r="B24" s="4" t="str">
        <f>IF($A24="","",IFERROR(INDEX(Prosjekter!$B$3:$B$499, MATCH($A24, Prosjekter!$A$3:$A$499, 0)),""))</f>
        <v/>
      </c>
      <c r="C24" s="4" t="str">
        <f>IF($A24="","",IFERROR(INDEX(Prosjekter!$D$3:$D$499, MATCH($A24, Prosjekter!$A$3:$A$499, 0)),""))</f>
        <v/>
      </c>
      <c r="D24" s="4" t="str">
        <f>IF($A24="","",IFERROR(INDEX(Prosjekter!$E$3:$E$499, MATCH($A24, Prosjekter!$A$3:$A$499, 0)),""))</f>
        <v/>
      </c>
      <c r="E24" s="4" t="str">
        <f>IF($A24="","",IFERROR(INDEX(Prosjekter!$H$3:$H$499, MATCH($A24, Prosjekter!$A$3:$A$499, 0)),""))</f>
        <v/>
      </c>
      <c r="F24" s="13" t="str">
        <f>IF($A24="","",IFERROR(INDEX(Prosjekter!$F$3:$F$499, MATCH($A24, Prosjekter!$A$3:$A$499, 0)),""))</f>
        <v/>
      </c>
      <c r="G24" s="13" t="str">
        <f>IF($A24="","",IFERROR(INDEX(Prosjekter!$G$3:$G$499, MATCH($A24, Prosjekter!$A$3:$A$499, 0)),""))</f>
        <v/>
      </c>
      <c r="H24" s="38" t="str">
        <f>IF($A24="","",IFERROR(INDEX(Prosjekter!$I$3:$I$499, MATCH($A24, Prosjekter!$A$3:$A$499, 0)),""))</f>
        <v/>
      </c>
      <c r="I24" s="38" t="str">
        <f>IF($A24="","",SUMIFS(Timer!$F$3:$F$499,Timer!$C$3:$C$499,$A24,Timer!$B$3:$B$499,"&gt;="&amp;Innstillinger!$B$4,Timer!$B$3:$B$499,"&lt;="&amp;Innstillinger!$B$5))</f>
        <v/>
      </c>
      <c r="J24" s="38" t="str">
        <f t="shared" si="0"/>
        <v/>
      </c>
      <c r="K24" s="39" t="str">
        <f>IF($A24="","",SUMIFS(Timer!$H$3:$H$499,Timer!$C$3:$C$499,$A24,Timer!$B$3:$B$499,"&gt;="&amp;Innstillinger!$B$4,Timer!$B$3:$B$499,"&lt;="&amp;Innstillinger!$B$5))</f>
        <v/>
      </c>
      <c r="L24" s="39" t="str">
        <f>IF($A24="","",SUMIFS(Materialer!$I$3:$I$399,Materialer!$C$3:$C$399,$A24,Materialer!$B$3:$B$399,"&gt;="&amp;Innstillinger!$B$4,Materialer!$B$3:$B$399,"&lt;="&amp;Innstillinger!$B$5))</f>
        <v/>
      </c>
      <c r="M24" s="39" t="str">
        <f>IF($A24="","",SUMIFS('Andre kostnader'!$E$4:$E$200,'Andre kostnader'!$C$4:$C$200,$A24,'Andre kostnader'!$B$4:$B$200,"&gt;="&amp;Innstillinger!$B$4,'Andre kostnader'!$B$4:$B$200,"&lt;="&amp;Innstillinger!$B$5))</f>
        <v/>
      </c>
      <c r="N24" s="39" t="str">
        <f t="shared" si="1"/>
        <v/>
      </c>
      <c r="O24" s="39" t="str">
        <f>IF($A24="","",SUMIFS(Faktura!$E$3:$E$299,Faktura!$B$3:$B$299,$A24,Faktura!$C$3:$C$299,"&gt;="&amp;Innstillinger!$B$4,Faktura!$C$3:$C$299,"&lt;="&amp;Innstillinger!$B$5))</f>
        <v/>
      </c>
      <c r="P24" s="39" t="str">
        <f t="shared" si="2"/>
        <v/>
      </c>
      <c r="Q24" s="40" t="str">
        <f t="shared" si="3"/>
        <v/>
      </c>
      <c r="R24" s="39" t="str">
        <f t="shared" si="4"/>
        <v/>
      </c>
      <c r="S24" s="41" t="str">
        <f t="shared" si="5"/>
        <v/>
      </c>
      <c r="T24" s="41" t="str">
        <f t="shared" si="6"/>
        <v/>
      </c>
    </row>
    <row r="25" spans="1:20" ht="18" customHeight="1" x14ac:dyDescent="0.25">
      <c r="A25" s="4" t="str">
        <f>IF(Prosjekter!$A24="","",Prosjekter!$A24)</f>
        <v/>
      </c>
      <c r="B25" s="4" t="str">
        <f>IF($A25="","",IFERROR(INDEX(Prosjekter!$B$3:$B$499, MATCH($A25, Prosjekter!$A$3:$A$499, 0)),""))</f>
        <v/>
      </c>
      <c r="C25" s="4" t="str">
        <f>IF($A25="","",IFERROR(INDEX(Prosjekter!$D$3:$D$499, MATCH($A25, Prosjekter!$A$3:$A$499, 0)),""))</f>
        <v/>
      </c>
      <c r="D25" s="4" t="str">
        <f>IF($A25="","",IFERROR(INDEX(Prosjekter!$E$3:$E$499, MATCH($A25, Prosjekter!$A$3:$A$499, 0)),""))</f>
        <v/>
      </c>
      <c r="E25" s="4" t="str">
        <f>IF($A25="","",IFERROR(INDEX(Prosjekter!$H$3:$H$499, MATCH($A25, Prosjekter!$A$3:$A$499, 0)),""))</f>
        <v/>
      </c>
      <c r="F25" s="13" t="str">
        <f>IF($A25="","",IFERROR(INDEX(Prosjekter!$F$3:$F$499, MATCH($A25, Prosjekter!$A$3:$A$499, 0)),""))</f>
        <v/>
      </c>
      <c r="G25" s="13" t="str">
        <f>IF($A25="","",IFERROR(INDEX(Prosjekter!$G$3:$G$499, MATCH($A25, Prosjekter!$A$3:$A$499, 0)),""))</f>
        <v/>
      </c>
      <c r="H25" s="38" t="str">
        <f>IF($A25="","",IFERROR(INDEX(Prosjekter!$I$3:$I$499, MATCH($A25, Prosjekter!$A$3:$A$499, 0)),""))</f>
        <v/>
      </c>
      <c r="I25" s="38" t="str">
        <f>IF($A25="","",SUMIFS(Timer!$F$3:$F$499,Timer!$C$3:$C$499,$A25,Timer!$B$3:$B$499,"&gt;="&amp;Innstillinger!$B$4,Timer!$B$3:$B$499,"&lt;="&amp;Innstillinger!$B$5))</f>
        <v/>
      </c>
      <c r="J25" s="38" t="str">
        <f t="shared" si="0"/>
        <v/>
      </c>
      <c r="K25" s="39" t="str">
        <f>IF($A25="","",SUMIFS(Timer!$H$3:$H$499,Timer!$C$3:$C$499,$A25,Timer!$B$3:$B$499,"&gt;="&amp;Innstillinger!$B$4,Timer!$B$3:$B$499,"&lt;="&amp;Innstillinger!$B$5))</f>
        <v/>
      </c>
      <c r="L25" s="39" t="str">
        <f>IF($A25="","",SUMIFS(Materialer!$I$3:$I$399,Materialer!$C$3:$C$399,$A25,Materialer!$B$3:$B$399,"&gt;="&amp;Innstillinger!$B$4,Materialer!$B$3:$B$399,"&lt;="&amp;Innstillinger!$B$5))</f>
        <v/>
      </c>
      <c r="M25" s="39" t="str">
        <f>IF($A25="","",SUMIFS('Andre kostnader'!$E$4:$E$200,'Andre kostnader'!$C$4:$C$200,$A25,'Andre kostnader'!$B$4:$B$200,"&gt;="&amp;Innstillinger!$B$4,'Andre kostnader'!$B$4:$B$200,"&lt;="&amp;Innstillinger!$B$5))</f>
        <v/>
      </c>
      <c r="N25" s="39" t="str">
        <f t="shared" si="1"/>
        <v/>
      </c>
      <c r="O25" s="39" t="str">
        <f>IF($A25="","",SUMIFS(Faktura!$E$3:$E$299,Faktura!$B$3:$B$299,$A25,Faktura!$C$3:$C$299,"&gt;="&amp;Innstillinger!$B$4,Faktura!$C$3:$C$299,"&lt;="&amp;Innstillinger!$B$5))</f>
        <v/>
      </c>
      <c r="P25" s="39" t="str">
        <f t="shared" si="2"/>
        <v/>
      </c>
      <c r="Q25" s="40" t="str">
        <f t="shared" si="3"/>
        <v/>
      </c>
      <c r="R25" s="39" t="str">
        <f t="shared" si="4"/>
        <v/>
      </c>
      <c r="S25" s="41" t="str">
        <f t="shared" si="5"/>
        <v/>
      </c>
      <c r="T25" s="41" t="str">
        <f t="shared" si="6"/>
        <v/>
      </c>
    </row>
    <row r="26" spans="1:20" ht="18" customHeight="1" x14ac:dyDescent="0.25">
      <c r="A26" s="4" t="str">
        <f>IF(Prosjekter!$A25="","",Prosjekter!$A25)</f>
        <v/>
      </c>
      <c r="B26" s="4" t="str">
        <f>IF($A26="","",IFERROR(INDEX(Prosjekter!$B$3:$B$499, MATCH($A26, Prosjekter!$A$3:$A$499, 0)),""))</f>
        <v/>
      </c>
      <c r="C26" s="4" t="str">
        <f>IF($A26="","",IFERROR(INDEX(Prosjekter!$D$3:$D$499, MATCH($A26, Prosjekter!$A$3:$A$499, 0)),""))</f>
        <v/>
      </c>
      <c r="D26" s="4" t="str">
        <f>IF($A26="","",IFERROR(INDEX(Prosjekter!$E$3:$E$499, MATCH($A26, Prosjekter!$A$3:$A$499, 0)),""))</f>
        <v/>
      </c>
      <c r="E26" s="4" t="str">
        <f>IF($A26="","",IFERROR(INDEX(Prosjekter!$H$3:$H$499, MATCH($A26, Prosjekter!$A$3:$A$499, 0)),""))</f>
        <v/>
      </c>
      <c r="F26" s="13" t="str">
        <f>IF($A26="","",IFERROR(INDEX(Prosjekter!$F$3:$F$499, MATCH($A26, Prosjekter!$A$3:$A$499, 0)),""))</f>
        <v/>
      </c>
      <c r="G26" s="13" t="str">
        <f>IF($A26="","",IFERROR(INDEX(Prosjekter!$G$3:$G$499, MATCH($A26, Prosjekter!$A$3:$A$499, 0)),""))</f>
        <v/>
      </c>
      <c r="H26" s="38" t="str">
        <f>IF($A26="","",IFERROR(INDEX(Prosjekter!$I$3:$I$499, MATCH($A26, Prosjekter!$A$3:$A$499, 0)),""))</f>
        <v/>
      </c>
      <c r="I26" s="38" t="str">
        <f>IF($A26="","",SUMIFS(Timer!$F$3:$F$499,Timer!$C$3:$C$499,$A26,Timer!$B$3:$B$499,"&gt;="&amp;Innstillinger!$B$4,Timer!$B$3:$B$499,"&lt;="&amp;Innstillinger!$B$5))</f>
        <v/>
      </c>
      <c r="J26" s="38" t="str">
        <f t="shared" si="0"/>
        <v/>
      </c>
      <c r="K26" s="39" t="str">
        <f>IF($A26="","",SUMIFS(Timer!$H$3:$H$499,Timer!$C$3:$C$499,$A26,Timer!$B$3:$B$499,"&gt;="&amp;Innstillinger!$B$4,Timer!$B$3:$B$499,"&lt;="&amp;Innstillinger!$B$5))</f>
        <v/>
      </c>
      <c r="L26" s="39" t="str">
        <f>IF($A26="","",SUMIFS(Materialer!$I$3:$I$399,Materialer!$C$3:$C$399,$A26,Materialer!$B$3:$B$399,"&gt;="&amp;Innstillinger!$B$4,Materialer!$B$3:$B$399,"&lt;="&amp;Innstillinger!$B$5))</f>
        <v/>
      </c>
      <c r="M26" s="39" t="str">
        <f>IF($A26="","",SUMIFS('Andre kostnader'!$E$4:$E$200,'Andre kostnader'!$C$4:$C$200,$A26,'Andre kostnader'!$B$4:$B$200,"&gt;="&amp;Innstillinger!$B$4,'Andre kostnader'!$B$4:$B$200,"&lt;="&amp;Innstillinger!$B$5))</f>
        <v/>
      </c>
      <c r="N26" s="39" t="str">
        <f t="shared" si="1"/>
        <v/>
      </c>
      <c r="O26" s="39" t="str">
        <f>IF($A26="","",SUMIFS(Faktura!$E$3:$E$299,Faktura!$B$3:$B$299,$A26,Faktura!$C$3:$C$299,"&gt;="&amp;Innstillinger!$B$4,Faktura!$C$3:$C$299,"&lt;="&amp;Innstillinger!$B$5))</f>
        <v/>
      </c>
      <c r="P26" s="39" t="str">
        <f t="shared" si="2"/>
        <v/>
      </c>
      <c r="Q26" s="40" t="str">
        <f t="shared" si="3"/>
        <v/>
      </c>
      <c r="R26" s="39" t="str">
        <f t="shared" si="4"/>
        <v/>
      </c>
      <c r="S26" s="41" t="str">
        <f t="shared" si="5"/>
        <v/>
      </c>
      <c r="T26" s="41" t="str">
        <f t="shared" si="6"/>
        <v/>
      </c>
    </row>
    <row r="27" spans="1:20" ht="18" customHeight="1" x14ac:dyDescent="0.25">
      <c r="A27" s="4" t="str">
        <f>IF(Prosjekter!$A26="","",Prosjekter!$A26)</f>
        <v/>
      </c>
      <c r="B27" s="4" t="str">
        <f>IF($A27="","",IFERROR(INDEX(Prosjekter!$B$3:$B$499, MATCH($A27, Prosjekter!$A$3:$A$499, 0)),""))</f>
        <v/>
      </c>
      <c r="C27" s="4" t="str">
        <f>IF($A27="","",IFERROR(INDEX(Prosjekter!$D$3:$D$499, MATCH($A27, Prosjekter!$A$3:$A$499, 0)),""))</f>
        <v/>
      </c>
      <c r="D27" s="4" t="str">
        <f>IF($A27="","",IFERROR(INDEX(Prosjekter!$E$3:$E$499, MATCH($A27, Prosjekter!$A$3:$A$499, 0)),""))</f>
        <v/>
      </c>
      <c r="E27" s="4" t="str">
        <f>IF($A27="","",IFERROR(INDEX(Prosjekter!$H$3:$H$499, MATCH($A27, Prosjekter!$A$3:$A$499, 0)),""))</f>
        <v/>
      </c>
      <c r="F27" s="13" t="str">
        <f>IF($A27="","",IFERROR(INDEX(Prosjekter!$F$3:$F$499, MATCH($A27, Prosjekter!$A$3:$A$499, 0)),""))</f>
        <v/>
      </c>
      <c r="G27" s="13" t="str">
        <f>IF($A27="","",IFERROR(INDEX(Prosjekter!$G$3:$G$499, MATCH($A27, Prosjekter!$A$3:$A$499, 0)),""))</f>
        <v/>
      </c>
      <c r="H27" s="38" t="str">
        <f>IF($A27="","",IFERROR(INDEX(Prosjekter!$I$3:$I$499, MATCH($A27, Prosjekter!$A$3:$A$499, 0)),""))</f>
        <v/>
      </c>
      <c r="I27" s="38" t="str">
        <f>IF($A27="","",SUMIFS(Timer!$F$3:$F$499,Timer!$C$3:$C$499,$A27,Timer!$B$3:$B$499,"&gt;="&amp;Innstillinger!$B$4,Timer!$B$3:$B$499,"&lt;="&amp;Innstillinger!$B$5))</f>
        <v/>
      </c>
      <c r="J27" s="38" t="str">
        <f t="shared" si="0"/>
        <v/>
      </c>
      <c r="K27" s="39" t="str">
        <f>IF($A27="","",SUMIFS(Timer!$H$3:$H$499,Timer!$C$3:$C$499,$A27,Timer!$B$3:$B$499,"&gt;="&amp;Innstillinger!$B$4,Timer!$B$3:$B$499,"&lt;="&amp;Innstillinger!$B$5))</f>
        <v/>
      </c>
      <c r="L27" s="39" t="str">
        <f>IF($A27="","",SUMIFS(Materialer!$I$3:$I$399,Materialer!$C$3:$C$399,$A27,Materialer!$B$3:$B$399,"&gt;="&amp;Innstillinger!$B$4,Materialer!$B$3:$B$399,"&lt;="&amp;Innstillinger!$B$5))</f>
        <v/>
      </c>
      <c r="M27" s="39" t="str">
        <f>IF($A27="","",SUMIFS('Andre kostnader'!$E$4:$E$200,'Andre kostnader'!$C$4:$C$200,$A27,'Andre kostnader'!$B$4:$B$200,"&gt;="&amp;Innstillinger!$B$4,'Andre kostnader'!$B$4:$B$200,"&lt;="&amp;Innstillinger!$B$5))</f>
        <v/>
      </c>
      <c r="N27" s="39" t="str">
        <f t="shared" si="1"/>
        <v/>
      </c>
      <c r="O27" s="39" t="str">
        <f>IF($A27="","",SUMIFS(Faktura!$E$3:$E$299,Faktura!$B$3:$B$299,$A27,Faktura!$C$3:$C$299,"&gt;="&amp;Innstillinger!$B$4,Faktura!$C$3:$C$299,"&lt;="&amp;Innstillinger!$B$5))</f>
        <v/>
      </c>
      <c r="P27" s="39" t="str">
        <f t="shared" si="2"/>
        <v/>
      </c>
      <c r="Q27" s="40" t="str">
        <f t="shared" si="3"/>
        <v/>
      </c>
      <c r="R27" s="39" t="str">
        <f t="shared" si="4"/>
        <v/>
      </c>
      <c r="S27" s="41" t="str">
        <f t="shared" si="5"/>
        <v/>
      </c>
      <c r="T27" s="41" t="str">
        <f t="shared" si="6"/>
        <v/>
      </c>
    </row>
    <row r="28" spans="1:20" ht="18" customHeight="1" x14ac:dyDescent="0.25">
      <c r="A28" s="4" t="str">
        <f>IF(Prosjekter!$A27="","",Prosjekter!$A27)</f>
        <v/>
      </c>
      <c r="B28" s="4" t="str">
        <f>IF($A28="","",IFERROR(INDEX(Prosjekter!$B$3:$B$499, MATCH($A28, Prosjekter!$A$3:$A$499, 0)),""))</f>
        <v/>
      </c>
      <c r="C28" s="4" t="str">
        <f>IF($A28="","",IFERROR(INDEX(Prosjekter!$D$3:$D$499, MATCH($A28, Prosjekter!$A$3:$A$499, 0)),""))</f>
        <v/>
      </c>
      <c r="D28" s="4" t="str">
        <f>IF($A28="","",IFERROR(INDEX(Prosjekter!$E$3:$E$499, MATCH($A28, Prosjekter!$A$3:$A$499, 0)),""))</f>
        <v/>
      </c>
      <c r="E28" s="4" t="str">
        <f>IF($A28="","",IFERROR(INDEX(Prosjekter!$H$3:$H$499, MATCH($A28, Prosjekter!$A$3:$A$499, 0)),""))</f>
        <v/>
      </c>
      <c r="F28" s="13" t="str">
        <f>IF($A28="","",IFERROR(INDEX(Prosjekter!$F$3:$F$499, MATCH($A28, Prosjekter!$A$3:$A$499, 0)),""))</f>
        <v/>
      </c>
      <c r="G28" s="13" t="str">
        <f>IF($A28="","",IFERROR(INDEX(Prosjekter!$G$3:$G$499, MATCH($A28, Prosjekter!$A$3:$A$499, 0)),""))</f>
        <v/>
      </c>
      <c r="H28" s="38" t="str">
        <f>IF($A28="","",IFERROR(INDEX(Prosjekter!$I$3:$I$499, MATCH($A28, Prosjekter!$A$3:$A$499, 0)),""))</f>
        <v/>
      </c>
      <c r="I28" s="38" t="str">
        <f>IF($A28="","",SUMIFS(Timer!$F$3:$F$499,Timer!$C$3:$C$499,$A28,Timer!$B$3:$B$499,"&gt;="&amp;Innstillinger!$B$4,Timer!$B$3:$B$499,"&lt;="&amp;Innstillinger!$B$5))</f>
        <v/>
      </c>
      <c r="J28" s="38" t="str">
        <f t="shared" si="0"/>
        <v/>
      </c>
      <c r="K28" s="39" t="str">
        <f>IF($A28="","",SUMIFS(Timer!$H$3:$H$499,Timer!$C$3:$C$499,$A28,Timer!$B$3:$B$499,"&gt;="&amp;Innstillinger!$B$4,Timer!$B$3:$B$499,"&lt;="&amp;Innstillinger!$B$5))</f>
        <v/>
      </c>
      <c r="L28" s="39" t="str">
        <f>IF($A28="","",SUMIFS(Materialer!$I$3:$I$399,Materialer!$C$3:$C$399,$A28,Materialer!$B$3:$B$399,"&gt;="&amp;Innstillinger!$B$4,Materialer!$B$3:$B$399,"&lt;="&amp;Innstillinger!$B$5))</f>
        <v/>
      </c>
      <c r="M28" s="39" t="str">
        <f>IF($A28="","",SUMIFS('Andre kostnader'!$E$4:$E$200,'Andre kostnader'!$C$4:$C$200,$A28,'Andre kostnader'!$B$4:$B$200,"&gt;="&amp;Innstillinger!$B$4,'Andre kostnader'!$B$4:$B$200,"&lt;="&amp;Innstillinger!$B$5))</f>
        <v/>
      </c>
      <c r="N28" s="39" t="str">
        <f t="shared" si="1"/>
        <v/>
      </c>
      <c r="O28" s="39" t="str">
        <f>IF($A28="","",SUMIFS(Faktura!$E$3:$E$299,Faktura!$B$3:$B$299,$A28,Faktura!$C$3:$C$299,"&gt;="&amp;Innstillinger!$B$4,Faktura!$C$3:$C$299,"&lt;="&amp;Innstillinger!$B$5))</f>
        <v/>
      </c>
      <c r="P28" s="39" t="str">
        <f t="shared" si="2"/>
        <v/>
      </c>
      <c r="Q28" s="40" t="str">
        <f t="shared" si="3"/>
        <v/>
      </c>
      <c r="R28" s="39" t="str">
        <f t="shared" si="4"/>
        <v/>
      </c>
      <c r="S28" s="41" t="str">
        <f t="shared" si="5"/>
        <v/>
      </c>
      <c r="T28" s="41" t="str">
        <f t="shared" si="6"/>
        <v/>
      </c>
    </row>
    <row r="29" spans="1:20" ht="18" customHeight="1" x14ac:dyDescent="0.25">
      <c r="A29" s="4" t="str">
        <f>IF(Prosjekter!$A28="","",Prosjekter!$A28)</f>
        <v/>
      </c>
      <c r="B29" s="4" t="str">
        <f>IF($A29="","",IFERROR(INDEX(Prosjekter!$B$3:$B$499, MATCH($A29, Prosjekter!$A$3:$A$499, 0)),""))</f>
        <v/>
      </c>
      <c r="C29" s="4" t="str">
        <f>IF($A29="","",IFERROR(INDEX(Prosjekter!$D$3:$D$499, MATCH($A29, Prosjekter!$A$3:$A$499, 0)),""))</f>
        <v/>
      </c>
      <c r="D29" s="4" t="str">
        <f>IF($A29="","",IFERROR(INDEX(Prosjekter!$E$3:$E$499, MATCH($A29, Prosjekter!$A$3:$A$499, 0)),""))</f>
        <v/>
      </c>
      <c r="E29" s="4" t="str">
        <f>IF($A29="","",IFERROR(INDEX(Prosjekter!$H$3:$H$499, MATCH($A29, Prosjekter!$A$3:$A$499, 0)),""))</f>
        <v/>
      </c>
      <c r="F29" s="13" t="str">
        <f>IF($A29="","",IFERROR(INDEX(Prosjekter!$F$3:$F$499, MATCH($A29, Prosjekter!$A$3:$A$499, 0)),""))</f>
        <v/>
      </c>
      <c r="G29" s="13" t="str">
        <f>IF($A29="","",IFERROR(INDEX(Prosjekter!$G$3:$G$499, MATCH($A29, Prosjekter!$A$3:$A$499, 0)),""))</f>
        <v/>
      </c>
      <c r="H29" s="38" t="str">
        <f>IF($A29="","",IFERROR(INDEX(Prosjekter!$I$3:$I$499, MATCH($A29, Prosjekter!$A$3:$A$499, 0)),""))</f>
        <v/>
      </c>
      <c r="I29" s="38" t="str">
        <f>IF($A29="","",SUMIFS(Timer!$F$3:$F$499,Timer!$C$3:$C$499,$A29,Timer!$B$3:$B$499,"&gt;="&amp;Innstillinger!$B$4,Timer!$B$3:$B$499,"&lt;="&amp;Innstillinger!$B$5))</f>
        <v/>
      </c>
      <c r="J29" s="38" t="str">
        <f t="shared" si="0"/>
        <v/>
      </c>
      <c r="K29" s="39" t="str">
        <f>IF($A29="","",SUMIFS(Timer!$H$3:$H$499,Timer!$C$3:$C$499,$A29,Timer!$B$3:$B$499,"&gt;="&amp;Innstillinger!$B$4,Timer!$B$3:$B$499,"&lt;="&amp;Innstillinger!$B$5))</f>
        <v/>
      </c>
      <c r="L29" s="39" t="str">
        <f>IF($A29="","",SUMIFS(Materialer!$I$3:$I$399,Materialer!$C$3:$C$399,$A29,Materialer!$B$3:$B$399,"&gt;="&amp;Innstillinger!$B$4,Materialer!$B$3:$B$399,"&lt;="&amp;Innstillinger!$B$5))</f>
        <v/>
      </c>
      <c r="M29" s="39" t="str">
        <f>IF($A29="","",SUMIFS('Andre kostnader'!$E$4:$E$200,'Andre kostnader'!$C$4:$C$200,$A29,'Andre kostnader'!$B$4:$B$200,"&gt;="&amp;Innstillinger!$B$4,'Andre kostnader'!$B$4:$B$200,"&lt;="&amp;Innstillinger!$B$5))</f>
        <v/>
      </c>
      <c r="N29" s="39" t="str">
        <f t="shared" si="1"/>
        <v/>
      </c>
      <c r="O29" s="39" t="str">
        <f>IF($A29="","",SUMIFS(Faktura!$E$3:$E$299,Faktura!$B$3:$B$299,$A29,Faktura!$C$3:$C$299,"&gt;="&amp;Innstillinger!$B$4,Faktura!$C$3:$C$299,"&lt;="&amp;Innstillinger!$B$5))</f>
        <v/>
      </c>
      <c r="P29" s="39" t="str">
        <f t="shared" si="2"/>
        <v/>
      </c>
      <c r="Q29" s="40" t="str">
        <f t="shared" si="3"/>
        <v/>
      </c>
      <c r="R29" s="39" t="str">
        <f t="shared" si="4"/>
        <v/>
      </c>
      <c r="S29" s="41" t="str">
        <f t="shared" si="5"/>
        <v/>
      </c>
      <c r="T29" s="41" t="str">
        <f t="shared" si="6"/>
        <v/>
      </c>
    </row>
    <row r="30" spans="1:20" ht="18" customHeight="1" x14ac:dyDescent="0.25">
      <c r="A30" s="4" t="str">
        <f>IF(Prosjekter!$A29="","",Prosjekter!$A29)</f>
        <v/>
      </c>
      <c r="B30" s="4" t="str">
        <f>IF($A30="","",IFERROR(INDEX(Prosjekter!$B$3:$B$499, MATCH($A30, Prosjekter!$A$3:$A$499, 0)),""))</f>
        <v/>
      </c>
      <c r="C30" s="4" t="str">
        <f>IF($A30="","",IFERROR(INDEX(Prosjekter!$D$3:$D$499, MATCH($A30, Prosjekter!$A$3:$A$499, 0)),""))</f>
        <v/>
      </c>
      <c r="D30" s="4" t="str">
        <f>IF($A30="","",IFERROR(INDEX(Prosjekter!$E$3:$E$499, MATCH($A30, Prosjekter!$A$3:$A$499, 0)),""))</f>
        <v/>
      </c>
      <c r="E30" s="4" t="str">
        <f>IF($A30="","",IFERROR(INDEX(Prosjekter!$H$3:$H$499, MATCH($A30, Prosjekter!$A$3:$A$499, 0)),""))</f>
        <v/>
      </c>
      <c r="F30" s="13" t="str">
        <f>IF($A30="","",IFERROR(INDEX(Prosjekter!$F$3:$F$499, MATCH($A30, Prosjekter!$A$3:$A$499, 0)),""))</f>
        <v/>
      </c>
      <c r="G30" s="13" t="str">
        <f>IF($A30="","",IFERROR(INDEX(Prosjekter!$G$3:$G$499, MATCH($A30, Prosjekter!$A$3:$A$499, 0)),""))</f>
        <v/>
      </c>
      <c r="H30" s="38" t="str">
        <f>IF($A30="","",IFERROR(INDEX(Prosjekter!$I$3:$I$499, MATCH($A30, Prosjekter!$A$3:$A$499, 0)),""))</f>
        <v/>
      </c>
      <c r="I30" s="38" t="str">
        <f>IF($A30="","",SUMIFS(Timer!$F$3:$F$499,Timer!$C$3:$C$499,$A30,Timer!$B$3:$B$499,"&gt;="&amp;Innstillinger!$B$4,Timer!$B$3:$B$499,"&lt;="&amp;Innstillinger!$B$5))</f>
        <v/>
      </c>
      <c r="J30" s="38" t="str">
        <f t="shared" si="0"/>
        <v/>
      </c>
      <c r="K30" s="39" t="str">
        <f>IF($A30="","",SUMIFS(Timer!$H$3:$H$499,Timer!$C$3:$C$499,$A30,Timer!$B$3:$B$499,"&gt;="&amp;Innstillinger!$B$4,Timer!$B$3:$B$499,"&lt;="&amp;Innstillinger!$B$5))</f>
        <v/>
      </c>
      <c r="L30" s="39" t="str">
        <f>IF($A30="","",SUMIFS(Materialer!$I$3:$I$399,Materialer!$C$3:$C$399,$A30,Materialer!$B$3:$B$399,"&gt;="&amp;Innstillinger!$B$4,Materialer!$B$3:$B$399,"&lt;="&amp;Innstillinger!$B$5))</f>
        <v/>
      </c>
      <c r="M30" s="39" t="str">
        <f>IF($A30="","",SUMIFS('Andre kostnader'!$E$4:$E$200,'Andre kostnader'!$C$4:$C$200,$A30,'Andre kostnader'!$B$4:$B$200,"&gt;="&amp;Innstillinger!$B$4,'Andre kostnader'!$B$4:$B$200,"&lt;="&amp;Innstillinger!$B$5))</f>
        <v/>
      </c>
      <c r="N30" s="39" t="str">
        <f t="shared" si="1"/>
        <v/>
      </c>
      <c r="O30" s="39" t="str">
        <f>IF($A30="","",SUMIFS(Faktura!$E$3:$E$299,Faktura!$B$3:$B$299,$A30,Faktura!$C$3:$C$299,"&gt;="&amp;Innstillinger!$B$4,Faktura!$C$3:$C$299,"&lt;="&amp;Innstillinger!$B$5))</f>
        <v/>
      </c>
      <c r="P30" s="39" t="str">
        <f t="shared" si="2"/>
        <v/>
      </c>
      <c r="Q30" s="40" t="str">
        <f t="shared" si="3"/>
        <v/>
      </c>
      <c r="R30" s="39" t="str">
        <f t="shared" si="4"/>
        <v/>
      </c>
      <c r="S30" s="41" t="str">
        <f t="shared" si="5"/>
        <v/>
      </c>
      <c r="T30" s="41" t="str">
        <f t="shared" si="6"/>
        <v/>
      </c>
    </row>
    <row r="31" spans="1:20" ht="18" customHeight="1" x14ac:dyDescent="0.25">
      <c r="A31" s="4" t="str">
        <f>IF(Prosjekter!$A30="","",Prosjekter!$A30)</f>
        <v/>
      </c>
      <c r="B31" s="4" t="str">
        <f>IF($A31="","",IFERROR(INDEX(Prosjekter!$B$3:$B$499, MATCH($A31, Prosjekter!$A$3:$A$499, 0)),""))</f>
        <v/>
      </c>
      <c r="C31" s="4" t="str">
        <f>IF($A31="","",IFERROR(INDEX(Prosjekter!$D$3:$D$499, MATCH($A31, Prosjekter!$A$3:$A$499, 0)),""))</f>
        <v/>
      </c>
      <c r="D31" s="4" t="str">
        <f>IF($A31="","",IFERROR(INDEX(Prosjekter!$E$3:$E$499, MATCH($A31, Prosjekter!$A$3:$A$499, 0)),""))</f>
        <v/>
      </c>
      <c r="E31" s="4" t="str">
        <f>IF($A31="","",IFERROR(INDEX(Prosjekter!$H$3:$H$499, MATCH($A31, Prosjekter!$A$3:$A$499, 0)),""))</f>
        <v/>
      </c>
      <c r="F31" s="13" t="str">
        <f>IF($A31="","",IFERROR(INDEX(Prosjekter!$F$3:$F$499, MATCH($A31, Prosjekter!$A$3:$A$499, 0)),""))</f>
        <v/>
      </c>
      <c r="G31" s="13" t="str">
        <f>IF($A31="","",IFERROR(INDEX(Prosjekter!$G$3:$G$499, MATCH($A31, Prosjekter!$A$3:$A$499, 0)),""))</f>
        <v/>
      </c>
      <c r="H31" s="38" t="str">
        <f>IF($A31="","",IFERROR(INDEX(Prosjekter!$I$3:$I$499, MATCH($A31, Prosjekter!$A$3:$A$499, 0)),""))</f>
        <v/>
      </c>
      <c r="I31" s="38" t="str">
        <f>IF($A31="","",SUMIFS(Timer!$F$3:$F$499,Timer!$C$3:$C$499,$A31,Timer!$B$3:$B$499,"&gt;="&amp;Innstillinger!$B$4,Timer!$B$3:$B$499,"&lt;="&amp;Innstillinger!$B$5))</f>
        <v/>
      </c>
      <c r="J31" s="38" t="str">
        <f t="shared" si="0"/>
        <v/>
      </c>
      <c r="K31" s="39" t="str">
        <f>IF($A31="","",SUMIFS(Timer!$H$3:$H$499,Timer!$C$3:$C$499,$A31,Timer!$B$3:$B$499,"&gt;="&amp;Innstillinger!$B$4,Timer!$B$3:$B$499,"&lt;="&amp;Innstillinger!$B$5))</f>
        <v/>
      </c>
      <c r="L31" s="39" t="str">
        <f>IF($A31="","",SUMIFS(Materialer!$I$3:$I$399,Materialer!$C$3:$C$399,$A31,Materialer!$B$3:$B$399,"&gt;="&amp;Innstillinger!$B$4,Materialer!$B$3:$B$399,"&lt;="&amp;Innstillinger!$B$5))</f>
        <v/>
      </c>
      <c r="M31" s="39" t="str">
        <f>IF($A31="","",SUMIFS('Andre kostnader'!$E$4:$E$200,'Andre kostnader'!$C$4:$C$200,$A31,'Andre kostnader'!$B$4:$B$200,"&gt;="&amp;Innstillinger!$B$4,'Andre kostnader'!$B$4:$B$200,"&lt;="&amp;Innstillinger!$B$5))</f>
        <v/>
      </c>
      <c r="N31" s="39" t="str">
        <f t="shared" si="1"/>
        <v/>
      </c>
      <c r="O31" s="39" t="str">
        <f>IF($A31="","",SUMIFS(Faktura!$E$3:$E$299,Faktura!$B$3:$B$299,$A31,Faktura!$C$3:$C$299,"&gt;="&amp;Innstillinger!$B$4,Faktura!$C$3:$C$299,"&lt;="&amp;Innstillinger!$B$5))</f>
        <v/>
      </c>
      <c r="P31" s="39" t="str">
        <f t="shared" si="2"/>
        <v/>
      </c>
      <c r="Q31" s="40" t="str">
        <f t="shared" si="3"/>
        <v/>
      </c>
      <c r="R31" s="39" t="str">
        <f t="shared" si="4"/>
        <v/>
      </c>
      <c r="S31" s="41" t="str">
        <f t="shared" si="5"/>
        <v/>
      </c>
      <c r="T31" s="41" t="str">
        <f t="shared" si="6"/>
        <v/>
      </c>
    </row>
    <row r="32" spans="1:20" ht="18" customHeight="1" x14ac:dyDescent="0.25">
      <c r="A32" s="4" t="str">
        <f>IF(Prosjekter!$A31="","",Prosjekter!$A31)</f>
        <v/>
      </c>
      <c r="B32" s="4" t="str">
        <f>IF($A32="","",IFERROR(INDEX(Prosjekter!$B$3:$B$499, MATCH($A32, Prosjekter!$A$3:$A$499, 0)),""))</f>
        <v/>
      </c>
      <c r="C32" s="4" t="str">
        <f>IF($A32="","",IFERROR(INDEX(Prosjekter!$D$3:$D$499, MATCH($A32, Prosjekter!$A$3:$A$499, 0)),""))</f>
        <v/>
      </c>
      <c r="D32" s="4" t="str">
        <f>IF($A32="","",IFERROR(INDEX(Prosjekter!$E$3:$E$499, MATCH($A32, Prosjekter!$A$3:$A$499, 0)),""))</f>
        <v/>
      </c>
      <c r="E32" s="4" t="str">
        <f>IF($A32="","",IFERROR(INDEX(Prosjekter!$H$3:$H$499, MATCH($A32, Prosjekter!$A$3:$A$499, 0)),""))</f>
        <v/>
      </c>
      <c r="F32" s="13" t="str">
        <f>IF($A32="","",IFERROR(INDEX(Prosjekter!$F$3:$F$499, MATCH($A32, Prosjekter!$A$3:$A$499, 0)),""))</f>
        <v/>
      </c>
      <c r="G32" s="13" t="str">
        <f>IF($A32="","",IFERROR(INDEX(Prosjekter!$G$3:$G$499, MATCH($A32, Prosjekter!$A$3:$A$499, 0)),""))</f>
        <v/>
      </c>
      <c r="H32" s="38" t="str">
        <f>IF($A32="","",IFERROR(INDEX(Prosjekter!$I$3:$I$499, MATCH($A32, Prosjekter!$A$3:$A$499, 0)),""))</f>
        <v/>
      </c>
      <c r="I32" s="38" t="str">
        <f>IF($A32="","",SUMIFS(Timer!$F$3:$F$499,Timer!$C$3:$C$499,$A32,Timer!$B$3:$B$499,"&gt;="&amp;Innstillinger!$B$4,Timer!$B$3:$B$499,"&lt;="&amp;Innstillinger!$B$5))</f>
        <v/>
      </c>
      <c r="J32" s="38" t="str">
        <f t="shared" si="0"/>
        <v/>
      </c>
      <c r="K32" s="39" t="str">
        <f>IF($A32="","",SUMIFS(Timer!$H$3:$H$499,Timer!$C$3:$C$499,$A32,Timer!$B$3:$B$499,"&gt;="&amp;Innstillinger!$B$4,Timer!$B$3:$B$499,"&lt;="&amp;Innstillinger!$B$5))</f>
        <v/>
      </c>
      <c r="L32" s="39" t="str">
        <f>IF($A32="","",SUMIFS(Materialer!$I$3:$I$399,Materialer!$C$3:$C$399,$A32,Materialer!$B$3:$B$399,"&gt;="&amp;Innstillinger!$B$4,Materialer!$B$3:$B$399,"&lt;="&amp;Innstillinger!$B$5))</f>
        <v/>
      </c>
      <c r="M32" s="39" t="str">
        <f>IF($A32="","",SUMIFS('Andre kostnader'!$E$4:$E$200,'Andre kostnader'!$C$4:$C$200,$A32,'Andre kostnader'!$B$4:$B$200,"&gt;="&amp;Innstillinger!$B$4,'Andre kostnader'!$B$4:$B$200,"&lt;="&amp;Innstillinger!$B$5))</f>
        <v/>
      </c>
      <c r="N32" s="39" t="str">
        <f t="shared" si="1"/>
        <v/>
      </c>
      <c r="O32" s="39" t="str">
        <f>IF($A32="","",SUMIFS(Faktura!$E$3:$E$299,Faktura!$B$3:$B$299,$A32,Faktura!$C$3:$C$299,"&gt;="&amp;Innstillinger!$B$4,Faktura!$C$3:$C$299,"&lt;="&amp;Innstillinger!$B$5))</f>
        <v/>
      </c>
      <c r="P32" s="39" t="str">
        <f t="shared" si="2"/>
        <v/>
      </c>
      <c r="Q32" s="40" t="str">
        <f t="shared" si="3"/>
        <v/>
      </c>
      <c r="R32" s="39" t="str">
        <f t="shared" si="4"/>
        <v/>
      </c>
      <c r="S32" s="41" t="str">
        <f t="shared" si="5"/>
        <v/>
      </c>
      <c r="T32" s="41" t="str">
        <f t="shared" si="6"/>
        <v/>
      </c>
    </row>
    <row r="33" spans="1:20" ht="18" customHeight="1" x14ac:dyDescent="0.25">
      <c r="A33" s="4" t="str">
        <f>IF(Prosjekter!$A32="","",Prosjekter!$A32)</f>
        <v/>
      </c>
      <c r="B33" s="4" t="str">
        <f>IF($A33="","",IFERROR(INDEX(Prosjekter!$B$3:$B$499, MATCH($A33, Prosjekter!$A$3:$A$499, 0)),""))</f>
        <v/>
      </c>
      <c r="C33" s="4" t="str">
        <f>IF($A33="","",IFERROR(INDEX(Prosjekter!$D$3:$D$499, MATCH($A33, Prosjekter!$A$3:$A$499, 0)),""))</f>
        <v/>
      </c>
      <c r="D33" s="4" t="str">
        <f>IF($A33="","",IFERROR(INDEX(Prosjekter!$E$3:$E$499, MATCH($A33, Prosjekter!$A$3:$A$499, 0)),""))</f>
        <v/>
      </c>
      <c r="E33" s="4" t="str">
        <f>IF($A33="","",IFERROR(INDEX(Prosjekter!$H$3:$H$499, MATCH($A33, Prosjekter!$A$3:$A$499, 0)),""))</f>
        <v/>
      </c>
      <c r="F33" s="13" t="str">
        <f>IF($A33="","",IFERROR(INDEX(Prosjekter!$F$3:$F$499, MATCH($A33, Prosjekter!$A$3:$A$499, 0)),""))</f>
        <v/>
      </c>
      <c r="G33" s="13" t="str">
        <f>IF($A33="","",IFERROR(INDEX(Prosjekter!$G$3:$G$499, MATCH($A33, Prosjekter!$A$3:$A$499, 0)),""))</f>
        <v/>
      </c>
      <c r="H33" s="38" t="str">
        <f>IF($A33="","",IFERROR(INDEX(Prosjekter!$I$3:$I$499, MATCH($A33, Prosjekter!$A$3:$A$499, 0)),""))</f>
        <v/>
      </c>
      <c r="I33" s="38" t="str">
        <f>IF($A33="","",SUMIFS(Timer!$F$3:$F$499,Timer!$C$3:$C$499,$A33,Timer!$B$3:$B$499,"&gt;="&amp;Innstillinger!$B$4,Timer!$B$3:$B$499,"&lt;="&amp;Innstillinger!$B$5))</f>
        <v/>
      </c>
      <c r="J33" s="38" t="str">
        <f t="shared" si="0"/>
        <v/>
      </c>
      <c r="K33" s="39" t="str">
        <f>IF($A33="","",SUMIFS(Timer!$H$3:$H$499,Timer!$C$3:$C$499,$A33,Timer!$B$3:$B$499,"&gt;="&amp;Innstillinger!$B$4,Timer!$B$3:$B$499,"&lt;="&amp;Innstillinger!$B$5))</f>
        <v/>
      </c>
      <c r="L33" s="39" t="str">
        <f>IF($A33="","",SUMIFS(Materialer!$I$3:$I$399,Materialer!$C$3:$C$399,$A33,Materialer!$B$3:$B$399,"&gt;="&amp;Innstillinger!$B$4,Materialer!$B$3:$B$399,"&lt;="&amp;Innstillinger!$B$5))</f>
        <v/>
      </c>
      <c r="M33" s="39" t="str">
        <f>IF($A33="","",SUMIFS('Andre kostnader'!$E$4:$E$200,'Andre kostnader'!$C$4:$C$200,$A33,'Andre kostnader'!$B$4:$B$200,"&gt;="&amp;Innstillinger!$B$4,'Andre kostnader'!$B$4:$B$200,"&lt;="&amp;Innstillinger!$B$5))</f>
        <v/>
      </c>
      <c r="N33" s="39" t="str">
        <f t="shared" si="1"/>
        <v/>
      </c>
      <c r="O33" s="39" t="str">
        <f>IF($A33="","",SUMIFS(Faktura!$E$3:$E$299,Faktura!$B$3:$B$299,$A33,Faktura!$C$3:$C$299,"&gt;="&amp;Innstillinger!$B$4,Faktura!$C$3:$C$299,"&lt;="&amp;Innstillinger!$B$5))</f>
        <v/>
      </c>
      <c r="P33" s="39" t="str">
        <f t="shared" si="2"/>
        <v/>
      </c>
      <c r="Q33" s="40" t="str">
        <f t="shared" si="3"/>
        <v/>
      </c>
      <c r="R33" s="39" t="str">
        <f t="shared" si="4"/>
        <v/>
      </c>
      <c r="S33" s="41" t="str">
        <f t="shared" si="5"/>
        <v/>
      </c>
      <c r="T33" s="41" t="str">
        <f t="shared" si="6"/>
        <v/>
      </c>
    </row>
    <row r="34" spans="1:20" ht="18" customHeight="1" x14ac:dyDescent="0.25">
      <c r="A34" s="4" t="str">
        <f>IF(Prosjekter!$A33="","",Prosjekter!$A33)</f>
        <v/>
      </c>
      <c r="B34" s="4" t="str">
        <f>IF($A34="","",IFERROR(INDEX(Prosjekter!$B$3:$B$499, MATCH($A34, Prosjekter!$A$3:$A$499, 0)),""))</f>
        <v/>
      </c>
      <c r="C34" s="4" t="str">
        <f>IF($A34="","",IFERROR(INDEX(Prosjekter!$D$3:$D$499, MATCH($A34, Prosjekter!$A$3:$A$499, 0)),""))</f>
        <v/>
      </c>
      <c r="D34" s="4" t="str">
        <f>IF($A34="","",IFERROR(INDEX(Prosjekter!$E$3:$E$499, MATCH($A34, Prosjekter!$A$3:$A$499, 0)),""))</f>
        <v/>
      </c>
      <c r="E34" s="4" t="str">
        <f>IF($A34="","",IFERROR(INDEX(Prosjekter!$H$3:$H$499, MATCH($A34, Prosjekter!$A$3:$A$499, 0)),""))</f>
        <v/>
      </c>
      <c r="F34" s="13" t="str">
        <f>IF($A34="","",IFERROR(INDEX(Prosjekter!$F$3:$F$499, MATCH($A34, Prosjekter!$A$3:$A$499, 0)),""))</f>
        <v/>
      </c>
      <c r="G34" s="13" t="str">
        <f>IF($A34="","",IFERROR(INDEX(Prosjekter!$G$3:$G$499, MATCH($A34, Prosjekter!$A$3:$A$499, 0)),""))</f>
        <v/>
      </c>
      <c r="H34" s="38" t="str">
        <f>IF($A34="","",IFERROR(INDEX(Prosjekter!$I$3:$I$499, MATCH($A34, Prosjekter!$A$3:$A$499, 0)),""))</f>
        <v/>
      </c>
      <c r="I34" s="38" t="str">
        <f>IF($A34="","",SUMIFS(Timer!$F$3:$F$499,Timer!$C$3:$C$499,$A34,Timer!$B$3:$B$499,"&gt;="&amp;Innstillinger!$B$4,Timer!$B$3:$B$499,"&lt;="&amp;Innstillinger!$B$5))</f>
        <v/>
      </c>
      <c r="J34" s="38" t="str">
        <f t="shared" si="0"/>
        <v/>
      </c>
      <c r="K34" s="39" t="str">
        <f>IF($A34="","",SUMIFS(Timer!$H$3:$H$499,Timer!$C$3:$C$499,$A34,Timer!$B$3:$B$499,"&gt;="&amp;Innstillinger!$B$4,Timer!$B$3:$B$499,"&lt;="&amp;Innstillinger!$B$5))</f>
        <v/>
      </c>
      <c r="L34" s="39" t="str">
        <f>IF($A34="","",SUMIFS(Materialer!$I$3:$I$399,Materialer!$C$3:$C$399,$A34,Materialer!$B$3:$B$399,"&gt;="&amp;Innstillinger!$B$4,Materialer!$B$3:$B$399,"&lt;="&amp;Innstillinger!$B$5))</f>
        <v/>
      </c>
      <c r="M34" s="39" t="str">
        <f>IF($A34="","",SUMIFS('Andre kostnader'!$E$4:$E$200,'Andre kostnader'!$C$4:$C$200,$A34,'Andre kostnader'!$B$4:$B$200,"&gt;="&amp;Innstillinger!$B$4,'Andre kostnader'!$B$4:$B$200,"&lt;="&amp;Innstillinger!$B$5))</f>
        <v/>
      </c>
      <c r="N34" s="39" t="str">
        <f t="shared" si="1"/>
        <v/>
      </c>
      <c r="O34" s="39" t="str">
        <f>IF($A34="","",SUMIFS(Faktura!$E$3:$E$299,Faktura!$B$3:$B$299,$A34,Faktura!$C$3:$C$299,"&gt;="&amp;Innstillinger!$B$4,Faktura!$C$3:$C$299,"&lt;="&amp;Innstillinger!$B$5))</f>
        <v/>
      </c>
      <c r="P34" s="39" t="str">
        <f t="shared" si="2"/>
        <v/>
      </c>
      <c r="Q34" s="40" t="str">
        <f t="shared" si="3"/>
        <v/>
      </c>
      <c r="R34" s="39" t="str">
        <f t="shared" si="4"/>
        <v/>
      </c>
      <c r="S34" s="41" t="str">
        <f t="shared" si="5"/>
        <v/>
      </c>
      <c r="T34" s="41" t="str">
        <f t="shared" si="6"/>
        <v/>
      </c>
    </row>
    <row r="35" spans="1:20" ht="18" customHeight="1" x14ac:dyDescent="0.25">
      <c r="A35" s="4" t="str">
        <f>IF(Prosjekter!$A34="","",Prosjekter!$A34)</f>
        <v/>
      </c>
      <c r="B35" s="4" t="str">
        <f>IF($A35="","",IFERROR(INDEX(Prosjekter!$B$3:$B$499, MATCH($A35, Prosjekter!$A$3:$A$499, 0)),""))</f>
        <v/>
      </c>
      <c r="C35" s="4" t="str">
        <f>IF($A35="","",IFERROR(INDEX(Prosjekter!$D$3:$D$499, MATCH($A35, Prosjekter!$A$3:$A$499, 0)),""))</f>
        <v/>
      </c>
      <c r="D35" s="4" t="str">
        <f>IF($A35="","",IFERROR(INDEX(Prosjekter!$E$3:$E$499, MATCH($A35, Prosjekter!$A$3:$A$499, 0)),""))</f>
        <v/>
      </c>
      <c r="E35" s="4" t="str">
        <f>IF($A35="","",IFERROR(INDEX(Prosjekter!$H$3:$H$499, MATCH($A35, Prosjekter!$A$3:$A$499, 0)),""))</f>
        <v/>
      </c>
      <c r="F35" s="13" t="str">
        <f>IF($A35="","",IFERROR(INDEX(Prosjekter!$F$3:$F$499, MATCH($A35, Prosjekter!$A$3:$A$499, 0)),""))</f>
        <v/>
      </c>
      <c r="G35" s="13" t="str">
        <f>IF($A35="","",IFERROR(INDEX(Prosjekter!$G$3:$G$499, MATCH($A35, Prosjekter!$A$3:$A$499, 0)),""))</f>
        <v/>
      </c>
      <c r="H35" s="38" t="str">
        <f>IF($A35="","",IFERROR(INDEX(Prosjekter!$I$3:$I$499, MATCH($A35, Prosjekter!$A$3:$A$499, 0)),""))</f>
        <v/>
      </c>
      <c r="I35" s="38" t="str">
        <f>IF($A35="","",SUMIFS(Timer!$F$3:$F$499,Timer!$C$3:$C$499,$A35,Timer!$B$3:$B$499,"&gt;="&amp;Innstillinger!$B$4,Timer!$B$3:$B$499,"&lt;="&amp;Innstillinger!$B$5))</f>
        <v/>
      </c>
      <c r="J35" s="38" t="str">
        <f t="shared" si="0"/>
        <v/>
      </c>
      <c r="K35" s="39" t="str">
        <f>IF($A35="","",SUMIFS(Timer!$H$3:$H$499,Timer!$C$3:$C$499,$A35,Timer!$B$3:$B$499,"&gt;="&amp;Innstillinger!$B$4,Timer!$B$3:$B$499,"&lt;="&amp;Innstillinger!$B$5))</f>
        <v/>
      </c>
      <c r="L35" s="39" t="str">
        <f>IF($A35="","",SUMIFS(Materialer!$I$3:$I$399,Materialer!$C$3:$C$399,$A35,Materialer!$B$3:$B$399,"&gt;="&amp;Innstillinger!$B$4,Materialer!$B$3:$B$399,"&lt;="&amp;Innstillinger!$B$5))</f>
        <v/>
      </c>
      <c r="M35" s="39" t="str">
        <f>IF($A35="","",SUMIFS('Andre kostnader'!$E$4:$E$200,'Andre kostnader'!$C$4:$C$200,$A35,'Andre kostnader'!$B$4:$B$200,"&gt;="&amp;Innstillinger!$B$4,'Andre kostnader'!$B$4:$B$200,"&lt;="&amp;Innstillinger!$B$5))</f>
        <v/>
      </c>
      <c r="N35" s="39" t="str">
        <f t="shared" si="1"/>
        <v/>
      </c>
      <c r="O35" s="39" t="str">
        <f>IF($A35="","",SUMIFS(Faktura!$E$3:$E$299,Faktura!$B$3:$B$299,$A35,Faktura!$C$3:$C$299,"&gt;="&amp;Innstillinger!$B$4,Faktura!$C$3:$C$299,"&lt;="&amp;Innstillinger!$B$5))</f>
        <v/>
      </c>
      <c r="P35" s="39" t="str">
        <f t="shared" si="2"/>
        <v/>
      </c>
      <c r="Q35" s="40" t="str">
        <f t="shared" si="3"/>
        <v/>
      </c>
      <c r="R35" s="39" t="str">
        <f t="shared" si="4"/>
        <v/>
      </c>
      <c r="S35" s="41" t="str">
        <f t="shared" si="5"/>
        <v/>
      </c>
      <c r="T35" s="41" t="str">
        <f t="shared" si="6"/>
        <v/>
      </c>
    </row>
    <row r="36" spans="1:20" ht="18" customHeight="1" x14ac:dyDescent="0.25">
      <c r="A36" s="4" t="str">
        <f>IF(Prosjekter!$A35="","",Prosjekter!$A35)</f>
        <v/>
      </c>
      <c r="B36" s="4" t="str">
        <f>IF($A36="","",IFERROR(INDEX(Prosjekter!$B$3:$B$499, MATCH($A36, Prosjekter!$A$3:$A$499, 0)),""))</f>
        <v/>
      </c>
      <c r="C36" s="4" t="str">
        <f>IF($A36="","",IFERROR(INDEX(Prosjekter!$D$3:$D$499, MATCH($A36, Prosjekter!$A$3:$A$499, 0)),""))</f>
        <v/>
      </c>
      <c r="D36" s="4" t="str">
        <f>IF($A36="","",IFERROR(INDEX(Prosjekter!$E$3:$E$499, MATCH($A36, Prosjekter!$A$3:$A$499, 0)),""))</f>
        <v/>
      </c>
      <c r="E36" s="4" t="str">
        <f>IF($A36="","",IFERROR(INDEX(Prosjekter!$H$3:$H$499, MATCH($A36, Prosjekter!$A$3:$A$499, 0)),""))</f>
        <v/>
      </c>
      <c r="F36" s="13" t="str">
        <f>IF($A36="","",IFERROR(INDEX(Prosjekter!$F$3:$F$499, MATCH($A36, Prosjekter!$A$3:$A$499, 0)),""))</f>
        <v/>
      </c>
      <c r="G36" s="13" t="str">
        <f>IF($A36="","",IFERROR(INDEX(Prosjekter!$G$3:$G$499, MATCH($A36, Prosjekter!$A$3:$A$499, 0)),""))</f>
        <v/>
      </c>
      <c r="H36" s="38" t="str">
        <f>IF($A36="","",IFERROR(INDEX(Prosjekter!$I$3:$I$499, MATCH($A36, Prosjekter!$A$3:$A$499, 0)),""))</f>
        <v/>
      </c>
      <c r="I36" s="38" t="str">
        <f>IF($A36="","",SUMIFS(Timer!$F$3:$F$499,Timer!$C$3:$C$499,$A36,Timer!$B$3:$B$499,"&gt;="&amp;Innstillinger!$B$4,Timer!$B$3:$B$499,"&lt;="&amp;Innstillinger!$B$5))</f>
        <v/>
      </c>
      <c r="J36" s="38" t="str">
        <f t="shared" ref="J36:J67" si="7">IF($A36="","",$I36-$H36)</f>
        <v/>
      </c>
      <c r="K36" s="39" t="str">
        <f>IF($A36="","",SUMIFS(Timer!$H$3:$H$499,Timer!$C$3:$C$499,$A36,Timer!$B$3:$B$499,"&gt;="&amp;Innstillinger!$B$4,Timer!$B$3:$B$499,"&lt;="&amp;Innstillinger!$B$5))</f>
        <v/>
      </c>
      <c r="L36" s="39" t="str">
        <f>IF($A36="","",SUMIFS(Materialer!$I$3:$I$399,Materialer!$C$3:$C$399,$A36,Materialer!$B$3:$B$399,"&gt;="&amp;Innstillinger!$B$4,Materialer!$B$3:$B$399,"&lt;="&amp;Innstillinger!$B$5))</f>
        <v/>
      </c>
      <c r="M36" s="39" t="str">
        <f>IF($A36="","",SUMIFS('Andre kostnader'!$E$4:$E$200,'Andre kostnader'!$C$4:$C$200,$A36,'Andre kostnader'!$B$4:$B$200,"&gt;="&amp;Innstillinger!$B$4,'Andre kostnader'!$B$4:$B$200,"&lt;="&amp;Innstillinger!$B$5))</f>
        <v/>
      </c>
      <c r="N36" s="39" t="str">
        <f t="shared" ref="N36:N67" si="8">IF($A36="","",$K36+$L36+$M36)</f>
        <v/>
      </c>
      <c r="O36" s="39" t="str">
        <f>IF($A36="","",SUMIFS(Faktura!$E$3:$E$299,Faktura!$B$3:$B$299,$A36,Faktura!$C$3:$C$299,"&gt;="&amp;Innstillinger!$B$4,Faktura!$C$3:$C$299,"&lt;="&amp;Innstillinger!$B$5))</f>
        <v/>
      </c>
      <c r="P36" s="39" t="str">
        <f t="shared" ref="P36:P67" si="9">IF($A36="","",$O36-$N36)</f>
        <v/>
      </c>
      <c r="Q36" s="40" t="str">
        <f t="shared" ref="Q36:Q67" si="10">IF($A36="","",IFERROR($P36/$O36,0))</f>
        <v/>
      </c>
      <c r="R36" s="39" t="str">
        <f t="shared" ref="R36:R67" si="11">IF($A36="","",IFERROR($P36/$I36,0))</f>
        <v/>
      </c>
      <c r="S36" s="41" t="str">
        <f t="shared" ref="S36:S67" si="12">IF($A36="","",(1+COUNTIF($P$4:$P$203, "&gt;"&amp;$P36)))</f>
        <v/>
      </c>
      <c r="T36" s="41" t="str">
        <f t="shared" ref="T36:T67" si="13">IF($A36="","",(1+COUNTIF($Q$4:$Q$203, "&gt;"&amp;$Q36)))</f>
        <v/>
      </c>
    </row>
    <row r="37" spans="1:20" ht="18" customHeight="1" x14ac:dyDescent="0.25">
      <c r="A37" s="4" t="str">
        <f>IF(Prosjekter!$A36="","",Prosjekter!$A36)</f>
        <v/>
      </c>
      <c r="B37" s="4" t="str">
        <f>IF($A37="","",IFERROR(INDEX(Prosjekter!$B$3:$B$499, MATCH($A37, Prosjekter!$A$3:$A$499, 0)),""))</f>
        <v/>
      </c>
      <c r="C37" s="4" t="str">
        <f>IF($A37="","",IFERROR(INDEX(Prosjekter!$D$3:$D$499, MATCH($A37, Prosjekter!$A$3:$A$499, 0)),""))</f>
        <v/>
      </c>
      <c r="D37" s="4" t="str">
        <f>IF($A37="","",IFERROR(INDEX(Prosjekter!$E$3:$E$499, MATCH($A37, Prosjekter!$A$3:$A$499, 0)),""))</f>
        <v/>
      </c>
      <c r="E37" s="4" t="str">
        <f>IF($A37="","",IFERROR(INDEX(Prosjekter!$H$3:$H$499, MATCH($A37, Prosjekter!$A$3:$A$499, 0)),""))</f>
        <v/>
      </c>
      <c r="F37" s="13" t="str">
        <f>IF($A37="","",IFERROR(INDEX(Prosjekter!$F$3:$F$499, MATCH($A37, Prosjekter!$A$3:$A$499, 0)),""))</f>
        <v/>
      </c>
      <c r="G37" s="13" t="str">
        <f>IF($A37="","",IFERROR(INDEX(Prosjekter!$G$3:$G$499, MATCH($A37, Prosjekter!$A$3:$A$499, 0)),""))</f>
        <v/>
      </c>
      <c r="H37" s="38" t="str">
        <f>IF($A37="","",IFERROR(INDEX(Prosjekter!$I$3:$I$499, MATCH($A37, Prosjekter!$A$3:$A$499, 0)),""))</f>
        <v/>
      </c>
      <c r="I37" s="38" t="str">
        <f>IF($A37="","",SUMIFS(Timer!$F$3:$F$499,Timer!$C$3:$C$499,$A37,Timer!$B$3:$B$499,"&gt;="&amp;Innstillinger!$B$4,Timer!$B$3:$B$499,"&lt;="&amp;Innstillinger!$B$5))</f>
        <v/>
      </c>
      <c r="J37" s="38" t="str">
        <f t="shared" si="7"/>
        <v/>
      </c>
      <c r="K37" s="39" t="str">
        <f>IF($A37="","",SUMIFS(Timer!$H$3:$H$499,Timer!$C$3:$C$499,$A37,Timer!$B$3:$B$499,"&gt;="&amp;Innstillinger!$B$4,Timer!$B$3:$B$499,"&lt;="&amp;Innstillinger!$B$5))</f>
        <v/>
      </c>
      <c r="L37" s="39" t="str">
        <f>IF($A37="","",SUMIFS(Materialer!$I$3:$I$399,Materialer!$C$3:$C$399,$A37,Materialer!$B$3:$B$399,"&gt;="&amp;Innstillinger!$B$4,Materialer!$B$3:$B$399,"&lt;="&amp;Innstillinger!$B$5))</f>
        <v/>
      </c>
      <c r="M37" s="39" t="str">
        <f>IF($A37="","",SUMIFS('Andre kostnader'!$E$4:$E$200,'Andre kostnader'!$C$4:$C$200,$A37,'Andre kostnader'!$B$4:$B$200,"&gt;="&amp;Innstillinger!$B$4,'Andre kostnader'!$B$4:$B$200,"&lt;="&amp;Innstillinger!$B$5))</f>
        <v/>
      </c>
      <c r="N37" s="39" t="str">
        <f t="shared" si="8"/>
        <v/>
      </c>
      <c r="O37" s="39" t="str">
        <f>IF($A37="","",SUMIFS(Faktura!$E$3:$E$299,Faktura!$B$3:$B$299,$A37,Faktura!$C$3:$C$299,"&gt;="&amp;Innstillinger!$B$4,Faktura!$C$3:$C$299,"&lt;="&amp;Innstillinger!$B$5))</f>
        <v/>
      </c>
      <c r="P37" s="39" t="str">
        <f t="shared" si="9"/>
        <v/>
      </c>
      <c r="Q37" s="40" t="str">
        <f t="shared" si="10"/>
        <v/>
      </c>
      <c r="R37" s="39" t="str">
        <f t="shared" si="11"/>
        <v/>
      </c>
      <c r="S37" s="41" t="str">
        <f t="shared" si="12"/>
        <v/>
      </c>
      <c r="T37" s="41" t="str">
        <f t="shared" si="13"/>
        <v/>
      </c>
    </row>
    <row r="38" spans="1:20" ht="18" customHeight="1" x14ac:dyDescent="0.25">
      <c r="A38" s="4" t="str">
        <f>IF(Prosjekter!$A37="","",Prosjekter!$A37)</f>
        <v/>
      </c>
      <c r="B38" s="4" t="str">
        <f>IF($A38="","",IFERROR(INDEX(Prosjekter!$B$3:$B$499, MATCH($A38, Prosjekter!$A$3:$A$499, 0)),""))</f>
        <v/>
      </c>
      <c r="C38" s="4" t="str">
        <f>IF($A38="","",IFERROR(INDEX(Prosjekter!$D$3:$D$499, MATCH($A38, Prosjekter!$A$3:$A$499, 0)),""))</f>
        <v/>
      </c>
      <c r="D38" s="4" t="str">
        <f>IF($A38="","",IFERROR(INDEX(Prosjekter!$E$3:$E$499, MATCH($A38, Prosjekter!$A$3:$A$499, 0)),""))</f>
        <v/>
      </c>
      <c r="E38" s="4" t="str">
        <f>IF($A38="","",IFERROR(INDEX(Prosjekter!$H$3:$H$499, MATCH($A38, Prosjekter!$A$3:$A$499, 0)),""))</f>
        <v/>
      </c>
      <c r="F38" s="13" t="str">
        <f>IF($A38="","",IFERROR(INDEX(Prosjekter!$F$3:$F$499, MATCH($A38, Prosjekter!$A$3:$A$499, 0)),""))</f>
        <v/>
      </c>
      <c r="G38" s="13" t="str">
        <f>IF($A38="","",IFERROR(INDEX(Prosjekter!$G$3:$G$499, MATCH($A38, Prosjekter!$A$3:$A$499, 0)),""))</f>
        <v/>
      </c>
      <c r="H38" s="38" t="str">
        <f>IF($A38="","",IFERROR(INDEX(Prosjekter!$I$3:$I$499, MATCH($A38, Prosjekter!$A$3:$A$499, 0)),""))</f>
        <v/>
      </c>
      <c r="I38" s="38" t="str">
        <f>IF($A38="","",SUMIFS(Timer!$F$3:$F$499,Timer!$C$3:$C$499,$A38,Timer!$B$3:$B$499,"&gt;="&amp;Innstillinger!$B$4,Timer!$B$3:$B$499,"&lt;="&amp;Innstillinger!$B$5))</f>
        <v/>
      </c>
      <c r="J38" s="38" t="str">
        <f t="shared" si="7"/>
        <v/>
      </c>
      <c r="K38" s="39" t="str">
        <f>IF($A38="","",SUMIFS(Timer!$H$3:$H$499,Timer!$C$3:$C$499,$A38,Timer!$B$3:$B$499,"&gt;="&amp;Innstillinger!$B$4,Timer!$B$3:$B$499,"&lt;="&amp;Innstillinger!$B$5))</f>
        <v/>
      </c>
      <c r="L38" s="39" t="str">
        <f>IF($A38="","",SUMIFS(Materialer!$I$3:$I$399,Materialer!$C$3:$C$399,$A38,Materialer!$B$3:$B$399,"&gt;="&amp;Innstillinger!$B$4,Materialer!$B$3:$B$399,"&lt;="&amp;Innstillinger!$B$5))</f>
        <v/>
      </c>
      <c r="M38" s="39" t="str">
        <f>IF($A38="","",SUMIFS('Andre kostnader'!$E$4:$E$200,'Andre kostnader'!$C$4:$C$200,$A38,'Andre kostnader'!$B$4:$B$200,"&gt;="&amp;Innstillinger!$B$4,'Andre kostnader'!$B$4:$B$200,"&lt;="&amp;Innstillinger!$B$5))</f>
        <v/>
      </c>
      <c r="N38" s="39" t="str">
        <f t="shared" si="8"/>
        <v/>
      </c>
      <c r="O38" s="39" t="str">
        <f>IF($A38="","",SUMIFS(Faktura!$E$3:$E$299,Faktura!$B$3:$B$299,$A38,Faktura!$C$3:$C$299,"&gt;="&amp;Innstillinger!$B$4,Faktura!$C$3:$C$299,"&lt;="&amp;Innstillinger!$B$5))</f>
        <v/>
      </c>
      <c r="P38" s="39" t="str">
        <f t="shared" si="9"/>
        <v/>
      </c>
      <c r="Q38" s="40" t="str">
        <f t="shared" si="10"/>
        <v/>
      </c>
      <c r="R38" s="39" t="str">
        <f t="shared" si="11"/>
        <v/>
      </c>
      <c r="S38" s="41" t="str">
        <f t="shared" si="12"/>
        <v/>
      </c>
      <c r="T38" s="41" t="str">
        <f t="shared" si="13"/>
        <v/>
      </c>
    </row>
    <row r="39" spans="1:20" ht="18" customHeight="1" x14ac:dyDescent="0.25">
      <c r="A39" s="4" t="str">
        <f>IF(Prosjekter!$A38="","",Prosjekter!$A38)</f>
        <v/>
      </c>
      <c r="B39" s="4" t="str">
        <f>IF($A39="","",IFERROR(INDEX(Prosjekter!$B$3:$B$499, MATCH($A39, Prosjekter!$A$3:$A$499, 0)),""))</f>
        <v/>
      </c>
      <c r="C39" s="4" t="str">
        <f>IF($A39="","",IFERROR(INDEX(Prosjekter!$D$3:$D$499, MATCH($A39, Prosjekter!$A$3:$A$499, 0)),""))</f>
        <v/>
      </c>
      <c r="D39" s="4" t="str">
        <f>IF($A39="","",IFERROR(INDEX(Prosjekter!$E$3:$E$499, MATCH($A39, Prosjekter!$A$3:$A$499, 0)),""))</f>
        <v/>
      </c>
      <c r="E39" s="4" t="str">
        <f>IF($A39="","",IFERROR(INDEX(Prosjekter!$H$3:$H$499, MATCH($A39, Prosjekter!$A$3:$A$499, 0)),""))</f>
        <v/>
      </c>
      <c r="F39" s="13" t="str">
        <f>IF($A39="","",IFERROR(INDEX(Prosjekter!$F$3:$F$499, MATCH($A39, Prosjekter!$A$3:$A$499, 0)),""))</f>
        <v/>
      </c>
      <c r="G39" s="13" t="str">
        <f>IF($A39="","",IFERROR(INDEX(Prosjekter!$G$3:$G$499, MATCH($A39, Prosjekter!$A$3:$A$499, 0)),""))</f>
        <v/>
      </c>
      <c r="H39" s="38" t="str">
        <f>IF($A39="","",IFERROR(INDEX(Prosjekter!$I$3:$I$499, MATCH($A39, Prosjekter!$A$3:$A$499, 0)),""))</f>
        <v/>
      </c>
      <c r="I39" s="38" t="str">
        <f>IF($A39="","",SUMIFS(Timer!$F$3:$F$499,Timer!$C$3:$C$499,$A39,Timer!$B$3:$B$499,"&gt;="&amp;Innstillinger!$B$4,Timer!$B$3:$B$499,"&lt;="&amp;Innstillinger!$B$5))</f>
        <v/>
      </c>
      <c r="J39" s="38" t="str">
        <f t="shared" si="7"/>
        <v/>
      </c>
      <c r="K39" s="39" t="str">
        <f>IF($A39="","",SUMIFS(Timer!$H$3:$H$499,Timer!$C$3:$C$499,$A39,Timer!$B$3:$B$499,"&gt;="&amp;Innstillinger!$B$4,Timer!$B$3:$B$499,"&lt;="&amp;Innstillinger!$B$5))</f>
        <v/>
      </c>
      <c r="L39" s="39" t="str">
        <f>IF($A39="","",SUMIFS(Materialer!$I$3:$I$399,Materialer!$C$3:$C$399,$A39,Materialer!$B$3:$B$399,"&gt;="&amp;Innstillinger!$B$4,Materialer!$B$3:$B$399,"&lt;="&amp;Innstillinger!$B$5))</f>
        <v/>
      </c>
      <c r="M39" s="39" t="str">
        <f>IF($A39="","",SUMIFS('Andre kostnader'!$E$4:$E$200,'Andre kostnader'!$C$4:$C$200,$A39,'Andre kostnader'!$B$4:$B$200,"&gt;="&amp;Innstillinger!$B$4,'Andre kostnader'!$B$4:$B$200,"&lt;="&amp;Innstillinger!$B$5))</f>
        <v/>
      </c>
      <c r="N39" s="39" t="str">
        <f t="shared" si="8"/>
        <v/>
      </c>
      <c r="O39" s="39" t="str">
        <f>IF($A39="","",SUMIFS(Faktura!$E$3:$E$299,Faktura!$B$3:$B$299,$A39,Faktura!$C$3:$C$299,"&gt;="&amp;Innstillinger!$B$4,Faktura!$C$3:$C$299,"&lt;="&amp;Innstillinger!$B$5))</f>
        <v/>
      </c>
      <c r="P39" s="39" t="str">
        <f t="shared" si="9"/>
        <v/>
      </c>
      <c r="Q39" s="40" t="str">
        <f t="shared" si="10"/>
        <v/>
      </c>
      <c r="R39" s="39" t="str">
        <f t="shared" si="11"/>
        <v/>
      </c>
      <c r="S39" s="41" t="str">
        <f t="shared" si="12"/>
        <v/>
      </c>
      <c r="T39" s="41" t="str">
        <f t="shared" si="13"/>
        <v/>
      </c>
    </row>
    <row r="40" spans="1:20" ht="18" customHeight="1" x14ac:dyDescent="0.25">
      <c r="A40" s="4" t="str">
        <f>IF(Prosjekter!$A39="","",Prosjekter!$A39)</f>
        <v/>
      </c>
      <c r="B40" s="4" t="str">
        <f>IF($A40="","",IFERROR(INDEX(Prosjekter!$B$3:$B$499, MATCH($A40, Prosjekter!$A$3:$A$499, 0)),""))</f>
        <v/>
      </c>
      <c r="C40" s="4" t="str">
        <f>IF($A40="","",IFERROR(INDEX(Prosjekter!$D$3:$D$499, MATCH($A40, Prosjekter!$A$3:$A$499, 0)),""))</f>
        <v/>
      </c>
      <c r="D40" s="4" t="str">
        <f>IF($A40="","",IFERROR(INDEX(Prosjekter!$E$3:$E$499, MATCH($A40, Prosjekter!$A$3:$A$499, 0)),""))</f>
        <v/>
      </c>
      <c r="E40" s="4" t="str">
        <f>IF($A40="","",IFERROR(INDEX(Prosjekter!$H$3:$H$499, MATCH($A40, Prosjekter!$A$3:$A$499, 0)),""))</f>
        <v/>
      </c>
      <c r="F40" s="13" t="str">
        <f>IF($A40="","",IFERROR(INDEX(Prosjekter!$F$3:$F$499, MATCH($A40, Prosjekter!$A$3:$A$499, 0)),""))</f>
        <v/>
      </c>
      <c r="G40" s="13" t="str">
        <f>IF($A40="","",IFERROR(INDEX(Prosjekter!$G$3:$G$499, MATCH($A40, Prosjekter!$A$3:$A$499, 0)),""))</f>
        <v/>
      </c>
      <c r="H40" s="38" t="str">
        <f>IF($A40="","",IFERROR(INDEX(Prosjekter!$I$3:$I$499, MATCH($A40, Prosjekter!$A$3:$A$499, 0)),""))</f>
        <v/>
      </c>
      <c r="I40" s="38" t="str">
        <f>IF($A40="","",SUMIFS(Timer!$F$3:$F$499,Timer!$C$3:$C$499,$A40,Timer!$B$3:$B$499,"&gt;="&amp;Innstillinger!$B$4,Timer!$B$3:$B$499,"&lt;="&amp;Innstillinger!$B$5))</f>
        <v/>
      </c>
      <c r="J40" s="38" t="str">
        <f t="shared" si="7"/>
        <v/>
      </c>
      <c r="K40" s="39" t="str">
        <f>IF($A40="","",SUMIFS(Timer!$H$3:$H$499,Timer!$C$3:$C$499,$A40,Timer!$B$3:$B$499,"&gt;="&amp;Innstillinger!$B$4,Timer!$B$3:$B$499,"&lt;="&amp;Innstillinger!$B$5))</f>
        <v/>
      </c>
      <c r="L40" s="39" t="str">
        <f>IF($A40="","",SUMIFS(Materialer!$I$3:$I$399,Materialer!$C$3:$C$399,$A40,Materialer!$B$3:$B$399,"&gt;="&amp;Innstillinger!$B$4,Materialer!$B$3:$B$399,"&lt;="&amp;Innstillinger!$B$5))</f>
        <v/>
      </c>
      <c r="M40" s="39" t="str">
        <f>IF($A40="","",SUMIFS('Andre kostnader'!$E$4:$E$200,'Andre kostnader'!$C$4:$C$200,$A40,'Andre kostnader'!$B$4:$B$200,"&gt;="&amp;Innstillinger!$B$4,'Andre kostnader'!$B$4:$B$200,"&lt;="&amp;Innstillinger!$B$5))</f>
        <v/>
      </c>
      <c r="N40" s="39" t="str">
        <f t="shared" si="8"/>
        <v/>
      </c>
      <c r="O40" s="39" t="str">
        <f>IF($A40="","",SUMIFS(Faktura!$E$3:$E$299,Faktura!$B$3:$B$299,$A40,Faktura!$C$3:$C$299,"&gt;="&amp;Innstillinger!$B$4,Faktura!$C$3:$C$299,"&lt;="&amp;Innstillinger!$B$5))</f>
        <v/>
      </c>
      <c r="P40" s="39" t="str">
        <f t="shared" si="9"/>
        <v/>
      </c>
      <c r="Q40" s="40" t="str">
        <f t="shared" si="10"/>
        <v/>
      </c>
      <c r="R40" s="39" t="str">
        <f t="shared" si="11"/>
        <v/>
      </c>
      <c r="S40" s="41" t="str">
        <f t="shared" si="12"/>
        <v/>
      </c>
      <c r="T40" s="41" t="str">
        <f t="shared" si="13"/>
        <v/>
      </c>
    </row>
    <row r="41" spans="1:20" ht="18" customHeight="1" x14ac:dyDescent="0.25">
      <c r="A41" s="4" t="str">
        <f>IF(Prosjekter!$A40="","",Prosjekter!$A40)</f>
        <v/>
      </c>
      <c r="B41" s="4" t="str">
        <f>IF($A41="","",IFERROR(INDEX(Prosjekter!$B$3:$B$499, MATCH($A41, Prosjekter!$A$3:$A$499, 0)),""))</f>
        <v/>
      </c>
      <c r="C41" s="4" t="str">
        <f>IF($A41="","",IFERROR(INDEX(Prosjekter!$D$3:$D$499, MATCH($A41, Prosjekter!$A$3:$A$499, 0)),""))</f>
        <v/>
      </c>
      <c r="D41" s="4" t="str">
        <f>IF($A41="","",IFERROR(INDEX(Prosjekter!$E$3:$E$499, MATCH($A41, Prosjekter!$A$3:$A$499, 0)),""))</f>
        <v/>
      </c>
      <c r="E41" s="4" t="str">
        <f>IF($A41="","",IFERROR(INDEX(Prosjekter!$H$3:$H$499, MATCH($A41, Prosjekter!$A$3:$A$499, 0)),""))</f>
        <v/>
      </c>
      <c r="F41" s="13" t="str">
        <f>IF($A41="","",IFERROR(INDEX(Prosjekter!$F$3:$F$499, MATCH($A41, Prosjekter!$A$3:$A$499, 0)),""))</f>
        <v/>
      </c>
      <c r="G41" s="13" t="str">
        <f>IF($A41="","",IFERROR(INDEX(Prosjekter!$G$3:$G$499, MATCH($A41, Prosjekter!$A$3:$A$499, 0)),""))</f>
        <v/>
      </c>
      <c r="H41" s="38" t="str">
        <f>IF($A41="","",IFERROR(INDEX(Prosjekter!$I$3:$I$499, MATCH($A41, Prosjekter!$A$3:$A$499, 0)),""))</f>
        <v/>
      </c>
      <c r="I41" s="38" t="str">
        <f>IF($A41="","",SUMIFS(Timer!$F$3:$F$499,Timer!$C$3:$C$499,$A41,Timer!$B$3:$B$499,"&gt;="&amp;Innstillinger!$B$4,Timer!$B$3:$B$499,"&lt;="&amp;Innstillinger!$B$5))</f>
        <v/>
      </c>
      <c r="J41" s="38" t="str">
        <f t="shared" si="7"/>
        <v/>
      </c>
      <c r="K41" s="39" t="str">
        <f>IF($A41="","",SUMIFS(Timer!$H$3:$H$499,Timer!$C$3:$C$499,$A41,Timer!$B$3:$B$499,"&gt;="&amp;Innstillinger!$B$4,Timer!$B$3:$B$499,"&lt;="&amp;Innstillinger!$B$5))</f>
        <v/>
      </c>
      <c r="L41" s="39" t="str">
        <f>IF($A41="","",SUMIFS(Materialer!$I$3:$I$399,Materialer!$C$3:$C$399,$A41,Materialer!$B$3:$B$399,"&gt;="&amp;Innstillinger!$B$4,Materialer!$B$3:$B$399,"&lt;="&amp;Innstillinger!$B$5))</f>
        <v/>
      </c>
      <c r="M41" s="39" t="str">
        <f>IF($A41="","",SUMIFS('Andre kostnader'!$E$4:$E$200,'Andre kostnader'!$C$4:$C$200,$A41,'Andre kostnader'!$B$4:$B$200,"&gt;="&amp;Innstillinger!$B$4,'Andre kostnader'!$B$4:$B$200,"&lt;="&amp;Innstillinger!$B$5))</f>
        <v/>
      </c>
      <c r="N41" s="39" t="str">
        <f t="shared" si="8"/>
        <v/>
      </c>
      <c r="O41" s="39" t="str">
        <f>IF($A41="","",SUMIFS(Faktura!$E$3:$E$299,Faktura!$B$3:$B$299,$A41,Faktura!$C$3:$C$299,"&gt;="&amp;Innstillinger!$B$4,Faktura!$C$3:$C$299,"&lt;="&amp;Innstillinger!$B$5))</f>
        <v/>
      </c>
      <c r="P41" s="39" t="str">
        <f t="shared" si="9"/>
        <v/>
      </c>
      <c r="Q41" s="40" t="str">
        <f t="shared" si="10"/>
        <v/>
      </c>
      <c r="R41" s="39" t="str">
        <f t="shared" si="11"/>
        <v/>
      </c>
      <c r="S41" s="41" t="str">
        <f t="shared" si="12"/>
        <v/>
      </c>
      <c r="T41" s="41" t="str">
        <f t="shared" si="13"/>
        <v/>
      </c>
    </row>
    <row r="42" spans="1:20" ht="18" customHeight="1" x14ac:dyDescent="0.25">
      <c r="A42" s="4" t="str">
        <f>IF(Prosjekter!$A41="","",Prosjekter!$A41)</f>
        <v/>
      </c>
      <c r="B42" s="4" t="str">
        <f>IF($A42="","",IFERROR(INDEX(Prosjekter!$B$3:$B$499, MATCH($A42, Prosjekter!$A$3:$A$499, 0)),""))</f>
        <v/>
      </c>
      <c r="C42" s="4" t="str">
        <f>IF($A42="","",IFERROR(INDEX(Prosjekter!$D$3:$D$499, MATCH($A42, Prosjekter!$A$3:$A$499, 0)),""))</f>
        <v/>
      </c>
      <c r="D42" s="4" t="str">
        <f>IF($A42="","",IFERROR(INDEX(Prosjekter!$E$3:$E$499, MATCH($A42, Prosjekter!$A$3:$A$499, 0)),""))</f>
        <v/>
      </c>
      <c r="E42" s="4" t="str">
        <f>IF($A42="","",IFERROR(INDEX(Prosjekter!$H$3:$H$499, MATCH($A42, Prosjekter!$A$3:$A$499, 0)),""))</f>
        <v/>
      </c>
      <c r="F42" s="13" t="str">
        <f>IF($A42="","",IFERROR(INDEX(Prosjekter!$F$3:$F$499, MATCH($A42, Prosjekter!$A$3:$A$499, 0)),""))</f>
        <v/>
      </c>
      <c r="G42" s="13" t="str">
        <f>IF($A42="","",IFERROR(INDEX(Prosjekter!$G$3:$G$499, MATCH($A42, Prosjekter!$A$3:$A$499, 0)),""))</f>
        <v/>
      </c>
      <c r="H42" s="38" t="str">
        <f>IF($A42="","",IFERROR(INDEX(Prosjekter!$I$3:$I$499, MATCH($A42, Prosjekter!$A$3:$A$499, 0)),""))</f>
        <v/>
      </c>
      <c r="I42" s="38" t="str">
        <f>IF($A42="","",SUMIFS(Timer!$F$3:$F$499,Timer!$C$3:$C$499,$A42,Timer!$B$3:$B$499,"&gt;="&amp;Innstillinger!$B$4,Timer!$B$3:$B$499,"&lt;="&amp;Innstillinger!$B$5))</f>
        <v/>
      </c>
      <c r="J42" s="38" t="str">
        <f t="shared" si="7"/>
        <v/>
      </c>
      <c r="K42" s="39" t="str">
        <f>IF($A42="","",SUMIFS(Timer!$H$3:$H$499,Timer!$C$3:$C$499,$A42,Timer!$B$3:$B$499,"&gt;="&amp;Innstillinger!$B$4,Timer!$B$3:$B$499,"&lt;="&amp;Innstillinger!$B$5))</f>
        <v/>
      </c>
      <c r="L42" s="39" t="str">
        <f>IF($A42="","",SUMIFS(Materialer!$I$3:$I$399,Materialer!$C$3:$C$399,$A42,Materialer!$B$3:$B$399,"&gt;="&amp;Innstillinger!$B$4,Materialer!$B$3:$B$399,"&lt;="&amp;Innstillinger!$B$5))</f>
        <v/>
      </c>
      <c r="M42" s="39" t="str">
        <f>IF($A42="","",SUMIFS('Andre kostnader'!$E$4:$E$200,'Andre kostnader'!$C$4:$C$200,$A42,'Andre kostnader'!$B$4:$B$200,"&gt;="&amp;Innstillinger!$B$4,'Andre kostnader'!$B$4:$B$200,"&lt;="&amp;Innstillinger!$B$5))</f>
        <v/>
      </c>
      <c r="N42" s="39" t="str">
        <f t="shared" si="8"/>
        <v/>
      </c>
      <c r="O42" s="39" t="str">
        <f>IF($A42="","",SUMIFS(Faktura!$E$3:$E$299,Faktura!$B$3:$B$299,$A42,Faktura!$C$3:$C$299,"&gt;="&amp;Innstillinger!$B$4,Faktura!$C$3:$C$299,"&lt;="&amp;Innstillinger!$B$5))</f>
        <v/>
      </c>
      <c r="P42" s="39" t="str">
        <f t="shared" si="9"/>
        <v/>
      </c>
      <c r="Q42" s="40" t="str">
        <f t="shared" si="10"/>
        <v/>
      </c>
      <c r="R42" s="39" t="str">
        <f t="shared" si="11"/>
        <v/>
      </c>
      <c r="S42" s="41" t="str">
        <f t="shared" si="12"/>
        <v/>
      </c>
      <c r="T42" s="41" t="str">
        <f t="shared" si="13"/>
        <v/>
      </c>
    </row>
    <row r="43" spans="1:20" ht="18" customHeight="1" x14ac:dyDescent="0.25">
      <c r="A43" s="4" t="str">
        <f>IF(Prosjekter!$A42="","",Prosjekter!$A42)</f>
        <v/>
      </c>
      <c r="B43" s="4" t="str">
        <f>IF($A43="","",IFERROR(INDEX(Prosjekter!$B$3:$B$499, MATCH($A43, Prosjekter!$A$3:$A$499, 0)),""))</f>
        <v/>
      </c>
      <c r="C43" s="4" t="str">
        <f>IF($A43="","",IFERROR(INDEX(Prosjekter!$D$3:$D$499, MATCH($A43, Prosjekter!$A$3:$A$499, 0)),""))</f>
        <v/>
      </c>
      <c r="D43" s="4" t="str">
        <f>IF($A43="","",IFERROR(INDEX(Prosjekter!$E$3:$E$499, MATCH($A43, Prosjekter!$A$3:$A$499, 0)),""))</f>
        <v/>
      </c>
      <c r="E43" s="4" t="str">
        <f>IF($A43="","",IFERROR(INDEX(Prosjekter!$H$3:$H$499, MATCH($A43, Prosjekter!$A$3:$A$499, 0)),""))</f>
        <v/>
      </c>
      <c r="F43" s="13" t="str">
        <f>IF($A43="","",IFERROR(INDEX(Prosjekter!$F$3:$F$499, MATCH($A43, Prosjekter!$A$3:$A$499, 0)),""))</f>
        <v/>
      </c>
      <c r="G43" s="13" t="str">
        <f>IF($A43="","",IFERROR(INDEX(Prosjekter!$G$3:$G$499, MATCH($A43, Prosjekter!$A$3:$A$499, 0)),""))</f>
        <v/>
      </c>
      <c r="H43" s="38" t="str">
        <f>IF($A43="","",IFERROR(INDEX(Prosjekter!$I$3:$I$499, MATCH($A43, Prosjekter!$A$3:$A$499, 0)),""))</f>
        <v/>
      </c>
      <c r="I43" s="38" t="str">
        <f>IF($A43="","",SUMIFS(Timer!$F$3:$F$499,Timer!$C$3:$C$499,$A43,Timer!$B$3:$B$499,"&gt;="&amp;Innstillinger!$B$4,Timer!$B$3:$B$499,"&lt;="&amp;Innstillinger!$B$5))</f>
        <v/>
      </c>
      <c r="J43" s="38" t="str">
        <f t="shared" si="7"/>
        <v/>
      </c>
      <c r="K43" s="39" t="str">
        <f>IF($A43="","",SUMIFS(Timer!$H$3:$H$499,Timer!$C$3:$C$499,$A43,Timer!$B$3:$B$499,"&gt;="&amp;Innstillinger!$B$4,Timer!$B$3:$B$499,"&lt;="&amp;Innstillinger!$B$5))</f>
        <v/>
      </c>
      <c r="L43" s="39" t="str">
        <f>IF($A43="","",SUMIFS(Materialer!$I$3:$I$399,Materialer!$C$3:$C$399,$A43,Materialer!$B$3:$B$399,"&gt;="&amp;Innstillinger!$B$4,Materialer!$B$3:$B$399,"&lt;="&amp;Innstillinger!$B$5))</f>
        <v/>
      </c>
      <c r="M43" s="39" t="str">
        <f>IF($A43="","",SUMIFS('Andre kostnader'!$E$4:$E$200,'Andre kostnader'!$C$4:$C$200,$A43,'Andre kostnader'!$B$4:$B$200,"&gt;="&amp;Innstillinger!$B$4,'Andre kostnader'!$B$4:$B$200,"&lt;="&amp;Innstillinger!$B$5))</f>
        <v/>
      </c>
      <c r="N43" s="39" t="str">
        <f t="shared" si="8"/>
        <v/>
      </c>
      <c r="O43" s="39" t="str">
        <f>IF($A43="","",SUMIFS(Faktura!$E$3:$E$299,Faktura!$B$3:$B$299,$A43,Faktura!$C$3:$C$299,"&gt;="&amp;Innstillinger!$B$4,Faktura!$C$3:$C$299,"&lt;="&amp;Innstillinger!$B$5))</f>
        <v/>
      </c>
      <c r="P43" s="39" t="str">
        <f t="shared" si="9"/>
        <v/>
      </c>
      <c r="Q43" s="40" t="str">
        <f t="shared" si="10"/>
        <v/>
      </c>
      <c r="R43" s="39" t="str">
        <f t="shared" si="11"/>
        <v/>
      </c>
      <c r="S43" s="41" t="str">
        <f t="shared" si="12"/>
        <v/>
      </c>
      <c r="T43" s="41" t="str">
        <f t="shared" si="13"/>
        <v/>
      </c>
    </row>
    <row r="44" spans="1:20" ht="18" customHeight="1" x14ac:dyDescent="0.25">
      <c r="A44" s="4" t="str">
        <f>IF(Prosjekter!$A43="","",Prosjekter!$A43)</f>
        <v/>
      </c>
      <c r="B44" s="4" t="str">
        <f>IF($A44="","",IFERROR(INDEX(Prosjekter!$B$3:$B$499, MATCH($A44, Prosjekter!$A$3:$A$499, 0)),""))</f>
        <v/>
      </c>
      <c r="C44" s="4" t="str">
        <f>IF($A44="","",IFERROR(INDEX(Prosjekter!$D$3:$D$499, MATCH($A44, Prosjekter!$A$3:$A$499, 0)),""))</f>
        <v/>
      </c>
      <c r="D44" s="4" t="str">
        <f>IF($A44="","",IFERROR(INDEX(Prosjekter!$E$3:$E$499, MATCH($A44, Prosjekter!$A$3:$A$499, 0)),""))</f>
        <v/>
      </c>
      <c r="E44" s="4" t="str">
        <f>IF($A44="","",IFERROR(INDEX(Prosjekter!$H$3:$H$499, MATCH($A44, Prosjekter!$A$3:$A$499, 0)),""))</f>
        <v/>
      </c>
      <c r="F44" s="13" t="str">
        <f>IF($A44="","",IFERROR(INDEX(Prosjekter!$F$3:$F$499, MATCH($A44, Prosjekter!$A$3:$A$499, 0)),""))</f>
        <v/>
      </c>
      <c r="G44" s="13" t="str">
        <f>IF($A44="","",IFERROR(INDEX(Prosjekter!$G$3:$G$499, MATCH($A44, Prosjekter!$A$3:$A$499, 0)),""))</f>
        <v/>
      </c>
      <c r="H44" s="38" t="str">
        <f>IF($A44="","",IFERROR(INDEX(Prosjekter!$I$3:$I$499, MATCH($A44, Prosjekter!$A$3:$A$499, 0)),""))</f>
        <v/>
      </c>
      <c r="I44" s="38" t="str">
        <f>IF($A44="","",SUMIFS(Timer!$F$3:$F$499,Timer!$C$3:$C$499,$A44,Timer!$B$3:$B$499,"&gt;="&amp;Innstillinger!$B$4,Timer!$B$3:$B$499,"&lt;="&amp;Innstillinger!$B$5))</f>
        <v/>
      </c>
      <c r="J44" s="38" t="str">
        <f t="shared" si="7"/>
        <v/>
      </c>
      <c r="K44" s="39" t="str">
        <f>IF($A44="","",SUMIFS(Timer!$H$3:$H$499,Timer!$C$3:$C$499,$A44,Timer!$B$3:$B$499,"&gt;="&amp;Innstillinger!$B$4,Timer!$B$3:$B$499,"&lt;="&amp;Innstillinger!$B$5))</f>
        <v/>
      </c>
      <c r="L44" s="39" t="str">
        <f>IF($A44="","",SUMIFS(Materialer!$I$3:$I$399,Materialer!$C$3:$C$399,$A44,Materialer!$B$3:$B$399,"&gt;="&amp;Innstillinger!$B$4,Materialer!$B$3:$B$399,"&lt;="&amp;Innstillinger!$B$5))</f>
        <v/>
      </c>
      <c r="M44" s="39" t="str">
        <f>IF($A44="","",SUMIFS('Andre kostnader'!$E$4:$E$200,'Andre kostnader'!$C$4:$C$200,$A44,'Andre kostnader'!$B$4:$B$200,"&gt;="&amp;Innstillinger!$B$4,'Andre kostnader'!$B$4:$B$200,"&lt;="&amp;Innstillinger!$B$5))</f>
        <v/>
      </c>
      <c r="N44" s="39" t="str">
        <f t="shared" si="8"/>
        <v/>
      </c>
      <c r="O44" s="39" t="str">
        <f>IF($A44="","",SUMIFS(Faktura!$E$3:$E$299,Faktura!$B$3:$B$299,$A44,Faktura!$C$3:$C$299,"&gt;="&amp;Innstillinger!$B$4,Faktura!$C$3:$C$299,"&lt;="&amp;Innstillinger!$B$5))</f>
        <v/>
      </c>
      <c r="P44" s="39" t="str">
        <f t="shared" si="9"/>
        <v/>
      </c>
      <c r="Q44" s="40" t="str">
        <f t="shared" si="10"/>
        <v/>
      </c>
      <c r="R44" s="39" t="str">
        <f t="shared" si="11"/>
        <v/>
      </c>
      <c r="S44" s="41" t="str">
        <f t="shared" si="12"/>
        <v/>
      </c>
      <c r="T44" s="41" t="str">
        <f t="shared" si="13"/>
        <v/>
      </c>
    </row>
    <row r="45" spans="1:20" ht="18" customHeight="1" x14ac:dyDescent="0.25">
      <c r="A45" s="4" t="str">
        <f>IF(Prosjekter!$A44="","",Prosjekter!$A44)</f>
        <v/>
      </c>
      <c r="B45" s="4" t="str">
        <f>IF($A45="","",IFERROR(INDEX(Prosjekter!$B$3:$B$499, MATCH($A45, Prosjekter!$A$3:$A$499, 0)),""))</f>
        <v/>
      </c>
      <c r="C45" s="4" t="str">
        <f>IF($A45="","",IFERROR(INDEX(Prosjekter!$D$3:$D$499, MATCH($A45, Prosjekter!$A$3:$A$499, 0)),""))</f>
        <v/>
      </c>
      <c r="D45" s="4" t="str">
        <f>IF($A45="","",IFERROR(INDEX(Prosjekter!$E$3:$E$499, MATCH($A45, Prosjekter!$A$3:$A$499, 0)),""))</f>
        <v/>
      </c>
      <c r="E45" s="4" t="str">
        <f>IF($A45="","",IFERROR(INDEX(Prosjekter!$H$3:$H$499, MATCH($A45, Prosjekter!$A$3:$A$499, 0)),""))</f>
        <v/>
      </c>
      <c r="F45" s="13" t="str">
        <f>IF($A45="","",IFERROR(INDEX(Prosjekter!$F$3:$F$499, MATCH($A45, Prosjekter!$A$3:$A$499, 0)),""))</f>
        <v/>
      </c>
      <c r="G45" s="13" t="str">
        <f>IF($A45="","",IFERROR(INDEX(Prosjekter!$G$3:$G$499, MATCH($A45, Prosjekter!$A$3:$A$499, 0)),""))</f>
        <v/>
      </c>
      <c r="H45" s="38" t="str">
        <f>IF($A45="","",IFERROR(INDEX(Prosjekter!$I$3:$I$499, MATCH($A45, Prosjekter!$A$3:$A$499, 0)),""))</f>
        <v/>
      </c>
      <c r="I45" s="38" t="str">
        <f>IF($A45="","",SUMIFS(Timer!$F$3:$F$499,Timer!$C$3:$C$499,$A45,Timer!$B$3:$B$499,"&gt;="&amp;Innstillinger!$B$4,Timer!$B$3:$B$499,"&lt;="&amp;Innstillinger!$B$5))</f>
        <v/>
      </c>
      <c r="J45" s="38" t="str">
        <f t="shared" si="7"/>
        <v/>
      </c>
      <c r="K45" s="39" t="str">
        <f>IF($A45="","",SUMIFS(Timer!$H$3:$H$499,Timer!$C$3:$C$499,$A45,Timer!$B$3:$B$499,"&gt;="&amp;Innstillinger!$B$4,Timer!$B$3:$B$499,"&lt;="&amp;Innstillinger!$B$5))</f>
        <v/>
      </c>
      <c r="L45" s="39" t="str">
        <f>IF($A45="","",SUMIFS(Materialer!$I$3:$I$399,Materialer!$C$3:$C$399,$A45,Materialer!$B$3:$B$399,"&gt;="&amp;Innstillinger!$B$4,Materialer!$B$3:$B$399,"&lt;="&amp;Innstillinger!$B$5))</f>
        <v/>
      </c>
      <c r="M45" s="39" t="str">
        <f>IF($A45="","",SUMIFS('Andre kostnader'!$E$4:$E$200,'Andre kostnader'!$C$4:$C$200,$A45,'Andre kostnader'!$B$4:$B$200,"&gt;="&amp;Innstillinger!$B$4,'Andre kostnader'!$B$4:$B$200,"&lt;="&amp;Innstillinger!$B$5))</f>
        <v/>
      </c>
      <c r="N45" s="39" t="str">
        <f t="shared" si="8"/>
        <v/>
      </c>
      <c r="O45" s="39" t="str">
        <f>IF($A45="","",SUMIFS(Faktura!$E$3:$E$299,Faktura!$B$3:$B$299,$A45,Faktura!$C$3:$C$299,"&gt;="&amp;Innstillinger!$B$4,Faktura!$C$3:$C$299,"&lt;="&amp;Innstillinger!$B$5))</f>
        <v/>
      </c>
      <c r="P45" s="39" t="str">
        <f t="shared" si="9"/>
        <v/>
      </c>
      <c r="Q45" s="40" t="str">
        <f t="shared" si="10"/>
        <v/>
      </c>
      <c r="R45" s="39" t="str">
        <f t="shared" si="11"/>
        <v/>
      </c>
      <c r="S45" s="41" t="str">
        <f t="shared" si="12"/>
        <v/>
      </c>
      <c r="T45" s="41" t="str">
        <f t="shared" si="13"/>
        <v/>
      </c>
    </row>
    <row r="46" spans="1:20" ht="18" customHeight="1" x14ac:dyDescent="0.25">
      <c r="A46" s="4" t="str">
        <f>IF(Prosjekter!$A45="","",Prosjekter!$A45)</f>
        <v/>
      </c>
      <c r="B46" s="4" t="str">
        <f>IF($A46="","",IFERROR(INDEX(Prosjekter!$B$3:$B$499, MATCH($A46, Prosjekter!$A$3:$A$499, 0)),""))</f>
        <v/>
      </c>
      <c r="C46" s="4" t="str">
        <f>IF($A46="","",IFERROR(INDEX(Prosjekter!$D$3:$D$499, MATCH($A46, Prosjekter!$A$3:$A$499, 0)),""))</f>
        <v/>
      </c>
      <c r="D46" s="4" t="str">
        <f>IF($A46="","",IFERROR(INDEX(Prosjekter!$E$3:$E$499, MATCH($A46, Prosjekter!$A$3:$A$499, 0)),""))</f>
        <v/>
      </c>
      <c r="E46" s="4" t="str">
        <f>IF($A46="","",IFERROR(INDEX(Prosjekter!$H$3:$H$499, MATCH($A46, Prosjekter!$A$3:$A$499, 0)),""))</f>
        <v/>
      </c>
      <c r="F46" s="13" t="str">
        <f>IF($A46="","",IFERROR(INDEX(Prosjekter!$F$3:$F$499, MATCH($A46, Prosjekter!$A$3:$A$499, 0)),""))</f>
        <v/>
      </c>
      <c r="G46" s="13" t="str">
        <f>IF($A46="","",IFERROR(INDEX(Prosjekter!$G$3:$G$499, MATCH($A46, Prosjekter!$A$3:$A$499, 0)),""))</f>
        <v/>
      </c>
      <c r="H46" s="38" t="str">
        <f>IF($A46="","",IFERROR(INDEX(Prosjekter!$I$3:$I$499, MATCH($A46, Prosjekter!$A$3:$A$499, 0)),""))</f>
        <v/>
      </c>
      <c r="I46" s="38" t="str">
        <f>IF($A46="","",SUMIFS(Timer!$F$3:$F$499,Timer!$C$3:$C$499,$A46,Timer!$B$3:$B$499,"&gt;="&amp;Innstillinger!$B$4,Timer!$B$3:$B$499,"&lt;="&amp;Innstillinger!$B$5))</f>
        <v/>
      </c>
      <c r="J46" s="38" t="str">
        <f t="shared" si="7"/>
        <v/>
      </c>
      <c r="K46" s="39" t="str">
        <f>IF($A46="","",SUMIFS(Timer!$H$3:$H$499,Timer!$C$3:$C$499,$A46,Timer!$B$3:$B$499,"&gt;="&amp;Innstillinger!$B$4,Timer!$B$3:$B$499,"&lt;="&amp;Innstillinger!$B$5))</f>
        <v/>
      </c>
      <c r="L46" s="39" t="str">
        <f>IF($A46="","",SUMIFS(Materialer!$I$3:$I$399,Materialer!$C$3:$C$399,$A46,Materialer!$B$3:$B$399,"&gt;="&amp;Innstillinger!$B$4,Materialer!$B$3:$B$399,"&lt;="&amp;Innstillinger!$B$5))</f>
        <v/>
      </c>
      <c r="M46" s="39" t="str">
        <f>IF($A46="","",SUMIFS('Andre kostnader'!$E$4:$E$200,'Andre kostnader'!$C$4:$C$200,$A46,'Andre kostnader'!$B$4:$B$200,"&gt;="&amp;Innstillinger!$B$4,'Andre kostnader'!$B$4:$B$200,"&lt;="&amp;Innstillinger!$B$5))</f>
        <v/>
      </c>
      <c r="N46" s="39" t="str">
        <f t="shared" si="8"/>
        <v/>
      </c>
      <c r="O46" s="39" t="str">
        <f>IF($A46="","",SUMIFS(Faktura!$E$3:$E$299,Faktura!$B$3:$B$299,$A46,Faktura!$C$3:$C$299,"&gt;="&amp;Innstillinger!$B$4,Faktura!$C$3:$C$299,"&lt;="&amp;Innstillinger!$B$5))</f>
        <v/>
      </c>
      <c r="P46" s="39" t="str">
        <f t="shared" si="9"/>
        <v/>
      </c>
      <c r="Q46" s="40" t="str">
        <f t="shared" si="10"/>
        <v/>
      </c>
      <c r="R46" s="39" t="str">
        <f t="shared" si="11"/>
        <v/>
      </c>
      <c r="S46" s="41" t="str">
        <f t="shared" si="12"/>
        <v/>
      </c>
      <c r="T46" s="41" t="str">
        <f t="shared" si="13"/>
        <v/>
      </c>
    </row>
    <row r="47" spans="1:20" ht="18" customHeight="1" x14ac:dyDescent="0.25">
      <c r="A47" s="4" t="str">
        <f>IF(Prosjekter!$A46="","",Prosjekter!$A46)</f>
        <v/>
      </c>
      <c r="B47" s="4" t="str">
        <f>IF($A47="","",IFERROR(INDEX(Prosjekter!$B$3:$B$499, MATCH($A47, Prosjekter!$A$3:$A$499, 0)),""))</f>
        <v/>
      </c>
      <c r="C47" s="4" t="str">
        <f>IF($A47="","",IFERROR(INDEX(Prosjekter!$D$3:$D$499, MATCH($A47, Prosjekter!$A$3:$A$499, 0)),""))</f>
        <v/>
      </c>
      <c r="D47" s="4" t="str">
        <f>IF($A47="","",IFERROR(INDEX(Prosjekter!$E$3:$E$499, MATCH($A47, Prosjekter!$A$3:$A$499, 0)),""))</f>
        <v/>
      </c>
      <c r="E47" s="4" t="str">
        <f>IF($A47="","",IFERROR(INDEX(Prosjekter!$H$3:$H$499, MATCH($A47, Prosjekter!$A$3:$A$499, 0)),""))</f>
        <v/>
      </c>
      <c r="F47" s="13" t="str">
        <f>IF($A47="","",IFERROR(INDEX(Prosjekter!$F$3:$F$499, MATCH($A47, Prosjekter!$A$3:$A$499, 0)),""))</f>
        <v/>
      </c>
      <c r="G47" s="13" t="str">
        <f>IF($A47="","",IFERROR(INDEX(Prosjekter!$G$3:$G$499, MATCH($A47, Prosjekter!$A$3:$A$499, 0)),""))</f>
        <v/>
      </c>
      <c r="H47" s="38" t="str">
        <f>IF($A47="","",IFERROR(INDEX(Prosjekter!$I$3:$I$499, MATCH($A47, Prosjekter!$A$3:$A$499, 0)),""))</f>
        <v/>
      </c>
      <c r="I47" s="38" t="str">
        <f>IF($A47="","",SUMIFS(Timer!$F$3:$F$499,Timer!$C$3:$C$499,$A47,Timer!$B$3:$B$499,"&gt;="&amp;Innstillinger!$B$4,Timer!$B$3:$B$499,"&lt;="&amp;Innstillinger!$B$5))</f>
        <v/>
      </c>
      <c r="J47" s="38" t="str">
        <f t="shared" si="7"/>
        <v/>
      </c>
      <c r="K47" s="39" t="str">
        <f>IF($A47="","",SUMIFS(Timer!$H$3:$H$499,Timer!$C$3:$C$499,$A47,Timer!$B$3:$B$499,"&gt;="&amp;Innstillinger!$B$4,Timer!$B$3:$B$499,"&lt;="&amp;Innstillinger!$B$5))</f>
        <v/>
      </c>
      <c r="L47" s="39" t="str">
        <f>IF($A47="","",SUMIFS(Materialer!$I$3:$I$399,Materialer!$C$3:$C$399,$A47,Materialer!$B$3:$B$399,"&gt;="&amp;Innstillinger!$B$4,Materialer!$B$3:$B$399,"&lt;="&amp;Innstillinger!$B$5))</f>
        <v/>
      </c>
      <c r="M47" s="39" t="str">
        <f>IF($A47="","",SUMIFS('Andre kostnader'!$E$4:$E$200,'Andre kostnader'!$C$4:$C$200,$A47,'Andre kostnader'!$B$4:$B$200,"&gt;="&amp;Innstillinger!$B$4,'Andre kostnader'!$B$4:$B$200,"&lt;="&amp;Innstillinger!$B$5))</f>
        <v/>
      </c>
      <c r="N47" s="39" t="str">
        <f t="shared" si="8"/>
        <v/>
      </c>
      <c r="O47" s="39" t="str">
        <f>IF($A47="","",SUMIFS(Faktura!$E$3:$E$299,Faktura!$B$3:$B$299,$A47,Faktura!$C$3:$C$299,"&gt;="&amp;Innstillinger!$B$4,Faktura!$C$3:$C$299,"&lt;="&amp;Innstillinger!$B$5))</f>
        <v/>
      </c>
      <c r="P47" s="39" t="str">
        <f t="shared" si="9"/>
        <v/>
      </c>
      <c r="Q47" s="40" t="str">
        <f t="shared" si="10"/>
        <v/>
      </c>
      <c r="R47" s="39" t="str">
        <f t="shared" si="11"/>
        <v/>
      </c>
      <c r="S47" s="41" t="str">
        <f t="shared" si="12"/>
        <v/>
      </c>
      <c r="T47" s="41" t="str">
        <f t="shared" si="13"/>
        <v/>
      </c>
    </row>
    <row r="48" spans="1:20" ht="18" customHeight="1" x14ac:dyDescent="0.25">
      <c r="A48" s="4" t="str">
        <f>IF(Prosjekter!$A47="","",Prosjekter!$A47)</f>
        <v/>
      </c>
      <c r="B48" s="4" t="str">
        <f>IF($A48="","",IFERROR(INDEX(Prosjekter!$B$3:$B$499, MATCH($A48, Prosjekter!$A$3:$A$499, 0)),""))</f>
        <v/>
      </c>
      <c r="C48" s="4" t="str">
        <f>IF($A48="","",IFERROR(INDEX(Prosjekter!$D$3:$D$499, MATCH($A48, Prosjekter!$A$3:$A$499, 0)),""))</f>
        <v/>
      </c>
      <c r="D48" s="4" t="str">
        <f>IF($A48="","",IFERROR(INDEX(Prosjekter!$E$3:$E$499, MATCH($A48, Prosjekter!$A$3:$A$499, 0)),""))</f>
        <v/>
      </c>
      <c r="E48" s="4" t="str">
        <f>IF($A48="","",IFERROR(INDEX(Prosjekter!$H$3:$H$499, MATCH($A48, Prosjekter!$A$3:$A$499, 0)),""))</f>
        <v/>
      </c>
      <c r="F48" s="13" t="str">
        <f>IF($A48="","",IFERROR(INDEX(Prosjekter!$F$3:$F$499, MATCH($A48, Prosjekter!$A$3:$A$499, 0)),""))</f>
        <v/>
      </c>
      <c r="G48" s="13" t="str">
        <f>IF($A48="","",IFERROR(INDEX(Prosjekter!$G$3:$G$499, MATCH($A48, Prosjekter!$A$3:$A$499, 0)),""))</f>
        <v/>
      </c>
      <c r="H48" s="38" t="str">
        <f>IF($A48="","",IFERROR(INDEX(Prosjekter!$I$3:$I$499, MATCH($A48, Prosjekter!$A$3:$A$499, 0)),""))</f>
        <v/>
      </c>
      <c r="I48" s="38" t="str">
        <f>IF($A48="","",SUMIFS(Timer!$F$3:$F$499,Timer!$C$3:$C$499,$A48,Timer!$B$3:$B$499,"&gt;="&amp;Innstillinger!$B$4,Timer!$B$3:$B$499,"&lt;="&amp;Innstillinger!$B$5))</f>
        <v/>
      </c>
      <c r="J48" s="38" t="str">
        <f t="shared" si="7"/>
        <v/>
      </c>
      <c r="K48" s="39" t="str">
        <f>IF($A48="","",SUMIFS(Timer!$H$3:$H$499,Timer!$C$3:$C$499,$A48,Timer!$B$3:$B$499,"&gt;="&amp;Innstillinger!$B$4,Timer!$B$3:$B$499,"&lt;="&amp;Innstillinger!$B$5))</f>
        <v/>
      </c>
      <c r="L48" s="39" t="str">
        <f>IF($A48="","",SUMIFS(Materialer!$I$3:$I$399,Materialer!$C$3:$C$399,$A48,Materialer!$B$3:$B$399,"&gt;="&amp;Innstillinger!$B$4,Materialer!$B$3:$B$399,"&lt;="&amp;Innstillinger!$B$5))</f>
        <v/>
      </c>
      <c r="M48" s="39" t="str">
        <f>IF($A48="","",SUMIFS('Andre kostnader'!$E$4:$E$200,'Andre kostnader'!$C$4:$C$200,$A48,'Andre kostnader'!$B$4:$B$200,"&gt;="&amp;Innstillinger!$B$4,'Andre kostnader'!$B$4:$B$200,"&lt;="&amp;Innstillinger!$B$5))</f>
        <v/>
      </c>
      <c r="N48" s="39" t="str">
        <f t="shared" si="8"/>
        <v/>
      </c>
      <c r="O48" s="39" t="str">
        <f>IF($A48="","",SUMIFS(Faktura!$E$3:$E$299,Faktura!$B$3:$B$299,$A48,Faktura!$C$3:$C$299,"&gt;="&amp;Innstillinger!$B$4,Faktura!$C$3:$C$299,"&lt;="&amp;Innstillinger!$B$5))</f>
        <v/>
      </c>
      <c r="P48" s="39" t="str">
        <f t="shared" si="9"/>
        <v/>
      </c>
      <c r="Q48" s="40" t="str">
        <f t="shared" si="10"/>
        <v/>
      </c>
      <c r="R48" s="39" t="str">
        <f t="shared" si="11"/>
        <v/>
      </c>
      <c r="S48" s="41" t="str">
        <f t="shared" si="12"/>
        <v/>
      </c>
      <c r="T48" s="41" t="str">
        <f t="shared" si="13"/>
        <v/>
      </c>
    </row>
    <row r="49" spans="1:20" ht="18" customHeight="1" x14ac:dyDescent="0.25">
      <c r="A49" s="4" t="str">
        <f>IF(Prosjekter!$A48="","",Prosjekter!$A48)</f>
        <v/>
      </c>
      <c r="B49" s="4" t="str">
        <f>IF($A49="","",IFERROR(INDEX(Prosjekter!$B$3:$B$499, MATCH($A49, Prosjekter!$A$3:$A$499, 0)),""))</f>
        <v/>
      </c>
      <c r="C49" s="4" t="str">
        <f>IF($A49="","",IFERROR(INDEX(Prosjekter!$D$3:$D$499, MATCH($A49, Prosjekter!$A$3:$A$499, 0)),""))</f>
        <v/>
      </c>
      <c r="D49" s="4" t="str">
        <f>IF($A49="","",IFERROR(INDEX(Prosjekter!$E$3:$E$499, MATCH($A49, Prosjekter!$A$3:$A$499, 0)),""))</f>
        <v/>
      </c>
      <c r="E49" s="4" t="str">
        <f>IF($A49="","",IFERROR(INDEX(Prosjekter!$H$3:$H$499, MATCH($A49, Prosjekter!$A$3:$A$499, 0)),""))</f>
        <v/>
      </c>
      <c r="F49" s="13" t="str">
        <f>IF($A49="","",IFERROR(INDEX(Prosjekter!$F$3:$F$499, MATCH($A49, Prosjekter!$A$3:$A$499, 0)),""))</f>
        <v/>
      </c>
      <c r="G49" s="13" t="str">
        <f>IF($A49="","",IFERROR(INDEX(Prosjekter!$G$3:$G$499, MATCH($A49, Prosjekter!$A$3:$A$499, 0)),""))</f>
        <v/>
      </c>
      <c r="H49" s="38" t="str">
        <f>IF($A49="","",IFERROR(INDEX(Prosjekter!$I$3:$I$499, MATCH($A49, Prosjekter!$A$3:$A$499, 0)),""))</f>
        <v/>
      </c>
      <c r="I49" s="38" t="str">
        <f>IF($A49="","",SUMIFS(Timer!$F$3:$F$499,Timer!$C$3:$C$499,$A49,Timer!$B$3:$B$499,"&gt;="&amp;Innstillinger!$B$4,Timer!$B$3:$B$499,"&lt;="&amp;Innstillinger!$B$5))</f>
        <v/>
      </c>
      <c r="J49" s="38" t="str">
        <f t="shared" si="7"/>
        <v/>
      </c>
      <c r="K49" s="39" t="str">
        <f>IF($A49="","",SUMIFS(Timer!$H$3:$H$499,Timer!$C$3:$C$499,$A49,Timer!$B$3:$B$499,"&gt;="&amp;Innstillinger!$B$4,Timer!$B$3:$B$499,"&lt;="&amp;Innstillinger!$B$5))</f>
        <v/>
      </c>
      <c r="L49" s="39" t="str">
        <f>IF($A49="","",SUMIFS(Materialer!$I$3:$I$399,Materialer!$C$3:$C$399,$A49,Materialer!$B$3:$B$399,"&gt;="&amp;Innstillinger!$B$4,Materialer!$B$3:$B$399,"&lt;="&amp;Innstillinger!$B$5))</f>
        <v/>
      </c>
      <c r="M49" s="39" t="str">
        <f>IF($A49="","",SUMIFS('Andre kostnader'!$E$4:$E$200,'Andre kostnader'!$C$4:$C$200,$A49,'Andre kostnader'!$B$4:$B$200,"&gt;="&amp;Innstillinger!$B$4,'Andre kostnader'!$B$4:$B$200,"&lt;="&amp;Innstillinger!$B$5))</f>
        <v/>
      </c>
      <c r="N49" s="39" t="str">
        <f t="shared" si="8"/>
        <v/>
      </c>
      <c r="O49" s="39" t="str">
        <f>IF($A49="","",SUMIFS(Faktura!$E$3:$E$299,Faktura!$B$3:$B$299,$A49,Faktura!$C$3:$C$299,"&gt;="&amp;Innstillinger!$B$4,Faktura!$C$3:$C$299,"&lt;="&amp;Innstillinger!$B$5))</f>
        <v/>
      </c>
      <c r="P49" s="39" t="str">
        <f t="shared" si="9"/>
        <v/>
      </c>
      <c r="Q49" s="40" t="str">
        <f t="shared" si="10"/>
        <v/>
      </c>
      <c r="R49" s="39" t="str">
        <f t="shared" si="11"/>
        <v/>
      </c>
      <c r="S49" s="41" t="str">
        <f t="shared" si="12"/>
        <v/>
      </c>
      <c r="T49" s="41" t="str">
        <f t="shared" si="13"/>
        <v/>
      </c>
    </row>
    <row r="50" spans="1:20" ht="18" customHeight="1" x14ac:dyDescent="0.25">
      <c r="A50" s="4" t="str">
        <f>IF(Prosjekter!$A49="","",Prosjekter!$A49)</f>
        <v/>
      </c>
      <c r="B50" s="4" t="str">
        <f>IF($A50="","",IFERROR(INDEX(Prosjekter!$B$3:$B$499, MATCH($A50, Prosjekter!$A$3:$A$499, 0)),""))</f>
        <v/>
      </c>
      <c r="C50" s="4" t="str">
        <f>IF($A50="","",IFERROR(INDEX(Prosjekter!$D$3:$D$499, MATCH($A50, Prosjekter!$A$3:$A$499, 0)),""))</f>
        <v/>
      </c>
      <c r="D50" s="4" t="str">
        <f>IF($A50="","",IFERROR(INDEX(Prosjekter!$E$3:$E$499, MATCH($A50, Prosjekter!$A$3:$A$499, 0)),""))</f>
        <v/>
      </c>
      <c r="E50" s="4" t="str">
        <f>IF($A50="","",IFERROR(INDEX(Prosjekter!$H$3:$H$499, MATCH($A50, Prosjekter!$A$3:$A$499, 0)),""))</f>
        <v/>
      </c>
      <c r="F50" s="13" t="str">
        <f>IF($A50="","",IFERROR(INDEX(Prosjekter!$F$3:$F$499, MATCH($A50, Prosjekter!$A$3:$A$499, 0)),""))</f>
        <v/>
      </c>
      <c r="G50" s="13" t="str">
        <f>IF($A50="","",IFERROR(INDEX(Prosjekter!$G$3:$G$499, MATCH($A50, Prosjekter!$A$3:$A$499, 0)),""))</f>
        <v/>
      </c>
      <c r="H50" s="38" t="str">
        <f>IF($A50="","",IFERROR(INDEX(Prosjekter!$I$3:$I$499, MATCH($A50, Prosjekter!$A$3:$A$499, 0)),""))</f>
        <v/>
      </c>
      <c r="I50" s="38" t="str">
        <f>IF($A50="","",SUMIFS(Timer!$F$3:$F$499,Timer!$C$3:$C$499,$A50,Timer!$B$3:$B$499,"&gt;="&amp;Innstillinger!$B$4,Timer!$B$3:$B$499,"&lt;="&amp;Innstillinger!$B$5))</f>
        <v/>
      </c>
      <c r="J50" s="38" t="str">
        <f t="shared" si="7"/>
        <v/>
      </c>
      <c r="K50" s="39" t="str">
        <f>IF($A50="","",SUMIFS(Timer!$H$3:$H$499,Timer!$C$3:$C$499,$A50,Timer!$B$3:$B$499,"&gt;="&amp;Innstillinger!$B$4,Timer!$B$3:$B$499,"&lt;="&amp;Innstillinger!$B$5))</f>
        <v/>
      </c>
      <c r="L50" s="39" t="str">
        <f>IF($A50="","",SUMIFS(Materialer!$I$3:$I$399,Materialer!$C$3:$C$399,$A50,Materialer!$B$3:$B$399,"&gt;="&amp;Innstillinger!$B$4,Materialer!$B$3:$B$399,"&lt;="&amp;Innstillinger!$B$5))</f>
        <v/>
      </c>
      <c r="M50" s="39" t="str">
        <f>IF($A50="","",SUMIFS('Andre kostnader'!$E$4:$E$200,'Andre kostnader'!$C$4:$C$200,$A50,'Andre kostnader'!$B$4:$B$200,"&gt;="&amp;Innstillinger!$B$4,'Andre kostnader'!$B$4:$B$200,"&lt;="&amp;Innstillinger!$B$5))</f>
        <v/>
      </c>
      <c r="N50" s="39" t="str">
        <f t="shared" si="8"/>
        <v/>
      </c>
      <c r="O50" s="39" t="str">
        <f>IF($A50="","",SUMIFS(Faktura!$E$3:$E$299,Faktura!$B$3:$B$299,$A50,Faktura!$C$3:$C$299,"&gt;="&amp;Innstillinger!$B$4,Faktura!$C$3:$C$299,"&lt;="&amp;Innstillinger!$B$5))</f>
        <v/>
      </c>
      <c r="P50" s="39" t="str">
        <f t="shared" si="9"/>
        <v/>
      </c>
      <c r="Q50" s="40" t="str">
        <f t="shared" si="10"/>
        <v/>
      </c>
      <c r="R50" s="39" t="str">
        <f t="shared" si="11"/>
        <v/>
      </c>
      <c r="S50" s="41" t="str">
        <f t="shared" si="12"/>
        <v/>
      </c>
      <c r="T50" s="41" t="str">
        <f t="shared" si="13"/>
        <v/>
      </c>
    </row>
    <row r="51" spans="1:20" ht="18" customHeight="1" x14ac:dyDescent="0.25">
      <c r="A51" s="4" t="str">
        <f>IF(Prosjekter!$A50="","",Prosjekter!$A50)</f>
        <v/>
      </c>
      <c r="B51" s="4" t="str">
        <f>IF($A51="","",IFERROR(INDEX(Prosjekter!$B$3:$B$499, MATCH($A51, Prosjekter!$A$3:$A$499, 0)),""))</f>
        <v/>
      </c>
      <c r="C51" s="4" t="str">
        <f>IF($A51="","",IFERROR(INDEX(Prosjekter!$D$3:$D$499, MATCH($A51, Prosjekter!$A$3:$A$499, 0)),""))</f>
        <v/>
      </c>
      <c r="D51" s="4" t="str">
        <f>IF($A51="","",IFERROR(INDEX(Prosjekter!$E$3:$E$499, MATCH($A51, Prosjekter!$A$3:$A$499, 0)),""))</f>
        <v/>
      </c>
      <c r="E51" s="4" t="str">
        <f>IF($A51="","",IFERROR(INDEX(Prosjekter!$H$3:$H$499, MATCH($A51, Prosjekter!$A$3:$A$499, 0)),""))</f>
        <v/>
      </c>
      <c r="F51" s="13" t="str">
        <f>IF($A51="","",IFERROR(INDEX(Prosjekter!$F$3:$F$499, MATCH($A51, Prosjekter!$A$3:$A$499, 0)),""))</f>
        <v/>
      </c>
      <c r="G51" s="13" t="str">
        <f>IF($A51="","",IFERROR(INDEX(Prosjekter!$G$3:$G$499, MATCH($A51, Prosjekter!$A$3:$A$499, 0)),""))</f>
        <v/>
      </c>
      <c r="H51" s="38" t="str">
        <f>IF($A51="","",IFERROR(INDEX(Prosjekter!$I$3:$I$499, MATCH($A51, Prosjekter!$A$3:$A$499, 0)),""))</f>
        <v/>
      </c>
      <c r="I51" s="38" t="str">
        <f>IF($A51="","",SUMIFS(Timer!$F$3:$F$499,Timer!$C$3:$C$499,$A51,Timer!$B$3:$B$499,"&gt;="&amp;Innstillinger!$B$4,Timer!$B$3:$B$499,"&lt;="&amp;Innstillinger!$B$5))</f>
        <v/>
      </c>
      <c r="J51" s="38" t="str">
        <f t="shared" si="7"/>
        <v/>
      </c>
      <c r="K51" s="39" t="str">
        <f>IF($A51="","",SUMIFS(Timer!$H$3:$H$499,Timer!$C$3:$C$499,$A51,Timer!$B$3:$B$499,"&gt;="&amp;Innstillinger!$B$4,Timer!$B$3:$B$499,"&lt;="&amp;Innstillinger!$B$5))</f>
        <v/>
      </c>
      <c r="L51" s="39" t="str">
        <f>IF($A51="","",SUMIFS(Materialer!$I$3:$I$399,Materialer!$C$3:$C$399,$A51,Materialer!$B$3:$B$399,"&gt;="&amp;Innstillinger!$B$4,Materialer!$B$3:$B$399,"&lt;="&amp;Innstillinger!$B$5))</f>
        <v/>
      </c>
      <c r="M51" s="39" t="str">
        <f>IF($A51="","",SUMIFS('Andre kostnader'!$E$4:$E$200,'Andre kostnader'!$C$4:$C$200,$A51,'Andre kostnader'!$B$4:$B$200,"&gt;="&amp;Innstillinger!$B$4,'Andre kostnader'!$B$4:$B$200,"&lt;="&amp;Innstillinger!$B$5))</f>
        <v/>
      </c>
      <c r="N51" s="39" t="str">
        <f t="shared" si="8"/>
        <v/>
      </c>
      <c r="O51" s="39" t="str">
        <f>IF($A51="","",SUMIFS(Faktura!$E$3:$E$299,Faktura!$B$3:$B$299,$A51,Faktura!$C$3:$C$299,"&gt;="&amp;Innstillinger!$B$4,Faktura!$C$3:$C$299,"&lt;="&amp;Innstillinger!$B$5))</f>
        <v/>
      </c>
      <c r="P51" s="39" t="str">
        <f t="shared" si="9"/>
        <v/>
      </c>
      <c r="Q51" s="40" t="str">
        <f t="shared" si="10"/>
        <v/>
      </c>
      <c r="R51" s="39" t="str">
        <f t="shared" si="11"/>
        <v/>
      </c>
      <c r="S51" s="41" t="str">
        <f t="shared" si="12"/>
        <v/>
      </c>
      <c r="T51" s="41" t="str">
        <f t="shared" si="13"/>
        <v/>
      </c>
    </row>
    <row r="52" spans="1:20" ht="18" customHeight="1" x14ac:dyDescent="0.25">
      <c r="A52" s="4" t="str">
        <f>IF(Prosjekter!$A51="","",Prosjekter!$A51)</f>
        <v/>
      </c>
      <c r="B52" s="4" t="str">
        <f>IF($A52="","",IFERROR(INDEX(Prosjekter!$B$3:$B$499, MATCH($A52, Prosjekter!$A$3:$A$499, 0)),""))</f>
        <v/>
      </c>
      <c r="C52" s="4" t="str">
        <f>IF($A52="","",IFERROR(INDEX(Prosjekter!$D$3:$D$499, MATCH($A52, Prosjekter!$A$3:$A$499, 0)),""))</f>
        <v/>
      </c>
      <c r="D52" s="4" t="str">
        <f>IF($A52="","",IFERROR(INDEX(Prosjekter!$E$3:$E$499, MATCH($A52, Prosjekter!$A$3:$A$499, 0)),""))</f>
        <v/>
      </c>
      <c r="E52" s="4" t="str">
        <f>IF($A52="","",IFERROR(INDEX(Prosjekter!$H$3:$H$499, MATCH($A52, Prosjekter!$A$3:$A$499, 0)),""))</f>
        <v/>
      </c>
      <c r="F52" s="13" t="str">
        <f>IF($A52="","",IFERROR(INDEX(Prosjekter!$F$3:$F$499, MATCH($A52, Prosjekter!$A$3:$A$499, 0)),""))</f>
        <v/>
      </c>
      <c r="G52" s="13" t="str">
        <f>IF($A52="","",IFERROR(INDEX(Prosjekter!$G$3:$G$499, MATCH($A52, Prosjekter!$A$3:$A$499, 0)),""))</f>
        <v/>
      </c>
      <c r="H52" s="38" t="str">
        <f>IF($A52="","",IFERROR(INDEX(Prosjekter!$I$3:$I$499, MATCH($A52, Prosjekter!$A$3:$A$499, 0)),""))</f>
        <v/>
      </c>
      <c r="I52" s="38" t="str">
        <f>IF($A52="","",SUMIFS(Timer!$F$3:$F$499,Timer!$C$3:$C$499,$A52,Timer!$B$3:$B$499,"&gt;="&amp;Innstillinger!$B$4,Timer!$B$3:$B$499,"&lt;="&amp;Innstillinger!$B$5))</f>
        <v/>
      </c>
      <c r="J52" s="38" t="str">
        <f t="shared" si="7"/>
        <v/>
      </c>
      <c r="K52" s="39" t="str">
        <f>IF($A52="","",SUMIFS(Timer!$H$3:$H$499,Timer!$C$3:$C$499,$A52,Timer!$B$3:$B$499,"&gt;="&amp;Innstillinger!$B$4,Timer!$B$3:$B$499,"&lt;="&amp;Innstillinger!$B$5))</f>
        <v/>
      </c>
      <c r="L52" s="39" t="str">
        <f>IF($A52="","",SUMIFS(Materialer!$I$3:$I$399,Materialer!$C$3:$C$399,$A52,Materialer!$B$3:$B$399,"&gt;="&amp;Innstillinger!$B$4,Materialer!$B$3:$B$399,"&lt;="&amp;Innstillinger!$B$5))</f>
        <v/>
      </c>
      <c r="M52" s="39" t="str">
        <f>IF($A52="","",SUMIFS('Andre kostnader'!$E$4:$E$200,'Andre kostnader'!$C$4:$C$200,$A52,'Andre kostnader'!$B$4:$B$200,"&gt;="&amp;Innstillinger!$B$4,'Andre kostnader'!$B$4:$B$200,"&lt;="&amp;Innstillinger!$B$5))</f>
        <v/>
      </c>
      <c r="N52" s="39" t="str">
        <f t="shared" si="8"/>
        <v/>
      </c>
      <c r="O52" s="39" t="str">
        <f>IF($A52="","",SUMIFS(Faktura!$E$3:$E$299,Faktura!$B$3:$B$299,$A52,Faktura!$C$3:$C$299,"&gt;="&amp;Innstillinger!$B$4,Faktura!$C$3:$C$299,"&lt;="&amp;Innstillinger!$B$5))</f>
        <v/>
      </c>
      <c r="P52" s="39" t="str">
        <f t="shared" si="9"/>
        <v/>
      </c>
      <c r="Q52" s="40" t="str">
        <f t="shared" si="10"/>
        <v/>
      </c>
      <c r="R52" s="39" t="str">
        <f t="shared" si="11"/>
        <v/>
      </c>
      <c r="S52" s="41" t="str">
        <f t="shared" si="12"/>
        <v/>
      </c>
      <c r="T52" s="41" t="str">
        <f t="shared" si="13"/>
        <v/>
      </c>
    </row>
    <row r="53" spans="1:20" ht="18" customHeight="1" x14ac:dyDescent="0.25">
      <c r="A53" s="4" t="str">
        <f>IF(Prosjekter!$A52="","",Prosjekter!$A52)</f>
        <v/>
      </c>
      <c r="B53" s="4" t="str">
        <f>IF($A53="","",IFERROR(INDEX(Prosjekter!$B$3:$B$499, MATCH($A53, Prosjekter!$A$3:$A$499, 0)),""))</f>
        <v/>
      </c>
      <c r="C53" s="4" t="str">
        <f>IF($A53="","",IFERROR(INDEX(Prosjekter!$D$3:$D$499, MATCH($A53, Prosjekter!$A$3:$A$499, 0)),""))</f>
        <v/>
      </c>
      <c r="D53" s="4" t="str">
        <f>IF($A53="","",IFERROR(INDEX(Prosjekter!$E$3:$E$499, MATCH($A53, Prosjekter!$A$3:$A$499, 0)),""))</f>
        <v/>
      </c>
      <c r="E53" s="4" t="str">
        <f>IF($A53="","",IFERROR(INDEX(Prosjekter!$H$3:$H$499, MATCH($A53, Prosjekter!$A$3:$A$499, 0)),""))</f>
        <v/>
      </c>
      <c r="F53" s="13" t="str">
        <f>IF($A53="","",IFERROR(INDEX(Prosjekter!$F$3:$F$499, MATCH($A53, Prosjekter!$A$3:$A$499, 0)),""))</f>
        <v/>
      </c>
      <c r="G53" s="13" t="str">
        <f>IF($A53="","",IFERROR(INDEX(Prosjekter!$G$3:$G$499, MATCH($A53, Prosjekter!$A$3:$A$499, 0)),""))</f>
        <v/>
      </c>
      <c r="H53" s="38" t="str">
        <f>IF($A53="","",IFERROR(INDEX(Prosjekter!$I$3:$I$499, MATCH($A53, Prosjekter!$A$3:$A$499, 0)),""))</f>
        <v/>
      </c>
      <c r="I53" s="38" t="str">
        <f>IF($A53="","",SUMIFS(Timer!$F$3:$F$499,Timer!$C$3:$C$499,$A53,Timer!$B$3:$B$499,"&gt;="&amp;Innstillinger!$B$4,Timer!$B$3:$B$499,"&lt;="&amp;Innstillinger!$B$5))</f>
        <v/>
      </c>
      <c r="J53" s="38" t="str">
        <f t="shared" si="7"/>
        <v/>
      </c>
      <c r="K53" s="39" t="str">
        <f>IF($A53="","",SUMIFS(Timer!$H$3:$H$499,Timer!$C$3:$C$499,$A53,Timer!$B$3:$B$499,"&gt;="&amp;Innstillinger!$B$4,Timer!$B$3:$B$499,"&lt;="&amp;Innstillinger!$B$5))</f>
        <v/>
      </c>
      <c r="L53" s="39" t="str">
        <f>IF($A53="","",SUMIFS(Materialer!$I$3:$I$399,Materialer!$C$3:$C$399,$A53,Materialer!$B$3:$B$399,"&gt;="&amp;Innstillinger!$B$4,Materialer!$B$3:$B$399,"&lt;="&amp;Innstillinger!$B$5))</f>
        <v/>
      </c>
      <c r="M53" s="39" t="str">
        <f>IF($A53="","",SUMIFS('Andre kostnader'!$E$4:$E$200,'Andre kostnader'!$C$4:$C$200,$A53,'Andre kostnader'!$B$4:$B$200,"&gt;="&amp;Innstillinger!$B$4,'Andre kostnader'!$B$4:$B$200,"&lt;="&amp;Innstillinger!$B$5))</f>
        <v/>
      </c>
      <c r="N53" s="39" t="str">
        <f t="shared" si="8"/>
        <v/>
      </c>
      <c r="O53" s="39" t="str">
        <f>IF($A53="","",SUMIFS(Faktura!$E$3:$E$299,Faktura!$B$3:$B$299,$A53,Faktura!$C$3:$C$299,"&gt;="&amp;Innstillinger!$B$4,Faktura!$C$3:$C$299,"&lt;="&amp;Innstillinger!$B$5))</f>
        <v/>
      </c>
      <c r="P53" s="39" t="str">
        <f t="shared" si="9"/>
        <v/>
      </c>
      <c r="Q53" s="40" t="str">
        <f t="shared" si="10"/>
        <v/>
      </c>
      <c r="R53" s="39" t="str">
        <f t="shared" si="11"/>
        <v/>
      </c>
      <c r="S53" s="41" t="str">
        <f t="shared" si="12"/>
        <v/>
      </c>
      <c r="T53" s="41" t="str">
        <f t="shared" si="13"/>
        <v/>
      </c>
    </row>
    <row r="54" spans="1:20" ht="18" customHeight="1" x14ac:dyDescent="0.25">
      <c r="A54" s="4" t="str">
        <f>IF(Prosjekter!$A53="","",Prosjekter!$A53)</f>
        <v/>
      </c>
      <c r="B54" s="4" t="str">
        <f>IF($A54="","",IFERROR(INDEX(Prosjekter!$B$3:$B$499, MATCH($A54, Prosjekter!$A$3:$A$499, 0)),""))</f>
        <v/>
      </c>
      <c r="C54" s="4" t="str">
        <f>IF($A54="","",IFERROR(INDEX(Prosjekter!$D$3:$D$499, MATCH($A54, Prosjekter!$A$3:$A$499, 0)),""))</f>
        <v/>
      </c>
      <c r="D54" s="4" t="str">
        <f>IF($A54="","",IFERROR(INDEX(Prosjekter!$E$3:$E$499, MATCH($A54, Prosjekter!$A$3:$A$499, 0)),""))</f>
        <v/>
      </c>
      <c r="E54" s="4" t="str">
        <f>IF($A54="","",IFERROR(INDEX(Prosjekter!$H$3:$H$499, MATCH($A54, Prosjekter!$A$3:$A$499, 0)),""))</f>
        <v/>
      </c>
      <c r="F54" s="13" t="str">
        <f>IF($A54="","",IFERROR(INDEX(Prosjekter!$F$3:$F$499, MATCH($A54, Prosjekter!$A$3:$A$499, 0)),""))</f>
        <v/>
      </c>
      <c r="G54" s="13" t="str">
        <f>IF($A54="","",IFERROR(INDEX(Prosjekter!$G$3:$G$499, MATCH($A54, Prosjekter!$A$3:$A$499, 0)),""))</f>
        <v/>
      </c>
      <c r="H54" s="38" t="str">
        <f>IF($A54="","",IFERROR(INDEX(Prosjekter!$I$3:$I$499, MATCH($A54, Prosjekter!$A$3:$A$499, 0)),""))</f>
        <v/>
      </c>
      <c r="I54" s="38" t="str">
        <f>IF($A54="","",SUMIFS(Timer!$F$3:$F$499,Timer!$C$3:$C$499,$A54,Timer!$B$3:$B$499,"&gt;="&amp;Innstillinger!$B$4,Timer!$B$3:$B$499,"&lt;="&amp;Innstillinger!$B$5))</f>
        <v/>
      </c>
      <c r="J54" s="38" t="str">
        <f t="shared" si="7"/>
        <v/>
      </c>
      <c r="K54" s="39" t="str">
        <f>IF($A54="","",SUMIFS(Timer!$H$3:$H$499,Timer!$C$3:$C$499,$A54,Timer!$B$3:$B$499,"&gt;="&amp;Innstillinger!$B$4,Timer!$B$3:$B$499,"&lt;="&amp;Innstillinger!$B$5))</f>
        <v/>
      </c>
      <c r="L54" s="39" t="str">
        <f>IF($A54="","",SUMIFS(Materialer!$I$3:$I$399,Materialer!$C$3:$C$399,$A54,Materialer!$B$3:$B$399,"&gt;="&amp;Innstillinger!$B$4,Materialer!$B$3:$B$399,"&lt;="&amp;Innstillinger!$B$5))</f>
        <v/>
      </c>
      <c r="M54" s="39" t="str">
        <f>IF($A54="","",SUMIFS('Andre kostnader'!$E$4:$E$200,'Andre kostnader'!$C$4:$C$200,$A54,'Andre kostnader'!$B$4:$B$200,"&gt;="&amp;Innstillinger!$B$4,'Andre kostnader'!$B$4:$B$200,"&lt;="&amp;Innstillinger!$B$5))</f>
        <v/>
      </c>
      <c r="N54" s="39" t="str">
        <f t="shared" si="8"/>
        <v/>
      </c>
      <c r="O54" s="39" t="str">
        <f>IF($A54="","",SUMIFS(Faktura!$E$3:$E$299,Faktura!$B$3:$B$299,$A54,Faktura!$C$3:$C$299,"&gt;="&amp;Innstillinger!$B$4,Faktura!$C$3:$C$299,"&lt;="&amp;Innstillinger!$B$5))</f>
        <v/>
      </c>
      <c r="P54" s="39" t="str">
        <f t="shared" si="9"/>
        <v/>
      </c>
      <c r="Q54" s="40" t="str">
        <f t="shared" si="10"/>
        <v/>
      </c>
      <c r="R54" s="39" t="str">
        <f t="shared" si="11"/>
        <v/>
      </c>
      <c r="S54" s="41" t="str">
        <f t="shared" si="12"/>
        <v/>
      </c>
      <c r="T54" s="41" t="str">
        <f t="shared" si="13"/>
        <v/>
      </c>
    </row>
    <row r="55" spans="1:20" ht="18" customHeight="1" x14ac:dyDescent="0.25">
      <c r="A55" s="4" t="str">
        <f>IF(Prosjekter!$A54="","",Prosjekter!$A54)</f>
        <v/>
      </c>
      <c r="B55" s="4" t="str">
        <f>IF($A55="","",IFERROR(INDEX(Prosjekter!$B$3:$B$499, MATCH($A55, Prosjekter!$A$3:$A$499, 0)),""))</f>
        <v/>
      </c>
      <c r="C55" s="4" t="str">
        <f>IF($A55="","",IFERROR(INDEX(Prosjekter!$D$3:$D$499, MATCH($A55, Prosjekter!$A$3:$A$499, 0)),""))</f>
        <v/>
      </c>
      <c r="D55" s="4" t="str">
        <f>IF($A55="","",IFERROR(INDEX(Prosjekter!$E$3:$E$499, MATCH($A55, Prosjekter!$A$3:$A$499, 0)),""))</f>
        <v/>
      </c>
      <c r="E55" s="4" t="str">
        <f>IF($A55="","",IFERROR(INDEX(Prosjekter!$H$3:$H$499, MATCH($A55, Prosjekter!$A$3:$A$499, 0)),""))</f>
        <v/>
      </c>
      <c r="F55" s="13" t="str">
        <f>IF($A55="","",IFERROR(INDEX(Prosjekter!$F$3:$F$499, MATCH($A55, Prosjekter!$A$3:$A$499, 0)),""))</f>
        <v/>
      </c>
      <c r="G55" s="13" t="str">
        <f>IF($A55="","",IFERROR(INDEX(Prosjekter!$G$3:$G$499, MATCH($A55, Prosjekter!$A$3:$A$499, 0)),""))</f>
        <v/>
      </c>
      <c r="H55" s="38" t="str">
        <f>IF($A55="","",IFERROR(INDEX(Prosjekter!$I$3:$I$499, MATCH($A55, Prosjekter!$A$3:$A$499, 0)),""))</f>
        <v/>
      </c>
      <c r="I55" s="38" t="str">
        <f>IF($A55="","",SUMIFS(Timer!$F$3:$F$499,Timer!$C$3:$C$499,$A55,Timer!$B$3:$B$499,"&gt;="&amp;Innstillinger!$B$4,Timer!$B$3:$B$499,"&lt;="&amp;Innstillinger!$B$5))</f>
        <v/>
      </c>
      <c r="J55" s="38" t="str">
        <f t="shared" si="7"/>
        <v/>
      </c>
      <c r="K55" s="39" t="str">
        <f>IF($A55="","",SUMIFS(Timer!$H$3:$H$499,Timer!$C$3:$C$499,$A55,Timer!$B$3:$B$499,"&gt;="&amp;Innstillinger!$B$4,Timer!$B$3:$B$499,"&lt;="&amp;Innstillinger!$B$5))</f>
        <v/>
      </c>
      <c r="L55" s="39" t="str">
        <f>IF($A55="","",SUMIFS(Materialer!$I$3:$I$399,Materialer!$C$3:$C$399,$A55,Materialer!$B$3:$B$399,"&gt;="&amp;Innstillinger!$B$4,Materialer!$B$3:$B$399,"&lt;="&amp;Innstillinger!$B$5))</f>
        <v/>
      </c>
      <c r="M55" s="39" t="str">
        <f>IF($A55="","",SUMIFS('Andre kostnader'!$E$4:$E$200,'Andre kostnader'!$C$4:$C$200,$A55,'Andre kostnader'!$B$4:$B$200,"&gt;="&amp;Innstillinger!$B$4,'Andre kostnader'!$B$4:$B$200,"&lt;="&amp;Innstillinger!$B$5))</f>
        <v/>
      </c>
      <c r="N55" s="39" t="str">
        <f t="shared" si="8"/>
        <v/>
      </c>
      <c r="O55" s="39" t="str">
        <f>IF($A55="","",SUMIFS(Faktura!$E$3:$E$299,Faktura!$B$3:$B$299,$A55,Faktura!$C$3:$C$299,"&gt;="&amp;Innstillinger!$B$4,Faktura!$C$3:$C$299,"&lt;="&amp;Innstillinger!$B$5))</f>
        <v/>
      </c>
      <c r="P55" s="39" t="str">
        <f t="shared" si="9"/>
        <v/>
      </c>
      <c r="Q55" s="40" t="str">
        <f t="shared" si="10"/>
        <v/>
      </c>
      <c r="R55" s="39" t="str">
        <f t="shared" si="11"/>
        <v/>
      </c>
      <c r="S55" s="41" t="str">
        <f t="shared" si="12"/>
        <v/>
      </c>
      <c r="T55" s="41" t="str">
        <f t="shared" si="13"/>
        <v/>
      </c>
    </row>
    <row r="56" spans="1:20" ht="18" customHeight="1" x14ac:dyDescent="0.25">
      <c r="A56" s="4" t="str">
        <f>IF(Prosjekter!$A55="","",Prosjekter!$A55)</f>
        <v/>
      </c>
      <c r="B56" s="4" t="str">
        <f>IF($A56="","",IFERROR(INDEX(Prosjekter!$B$3:$B$499, MATCH($A56, Prosjekter!$A$3:$A$499, 0)),""))</f>
        <v/>
      </c>
      <c r="C56" s="4" t="str">
        <f>IF($A56="","",IFERROR(INDEX(Prosjekter!$D$3:$D$499, MATCH($A56, Prosjekter!$A$3:$A$499, 0)),""))</f>
        <v/>
      </c>
      <c r="D56" s="4" t="str">
        <f>IF($A56="","",IFERROR(INDEX(Prosjekter!$E$3:$E$499, MATCH($A56, Prosjekter!$A$3:$A$499, 0)),""))</f>
        <v/>
      </c>
      <c r="E56" s="4" t="str">
        <f>IF($A56="","",IFERROR(INDEX(Prosjekter!$H$3:$H$499, MATCH($A56, Prosjekter!$A$3:$A$499, 0)),""))</f>
        <v/>
      </c>
      <c r="F56" s="13" t="str">
        <f>IF($A56="","",IFERROR(INDEX(Prosjekter!$F$3:$F$499, MATCH($A56, Prosjekter!$A$3:$A$499, 0)),""))</f>
        <v/>
      </c>
      <c r="G56" s="13" t="str">
        <f>IF($A56="","",IFERROR(INDEX(Prosjekter!$G$3:$G$499, MATCH($A56, Prosjekter!$A$3:$A$499, 0)),""))</f>
        <v/>
      </c>
      <c r="H56" s="38" t="str">
        <f>IF($A56="","",IFERROR(INDEX(Prosjekter!$I$3:$I$499, MATCH($A56, Prosjekter!$A$3:$A$499, 0)),""))</f>
        <v/>
      </c>
      <c r="I56" s="38" t="str">
        <f>IF($A56="","",SUMIFS(Timer!$F$3:$F$499,Timer!$C$3:$C$499,$A56,Timer!$B$3:$B$499,"&gt;="&amp;Innstillinger!$B$4,Timer!$B$3:$B$499,"&lt;="&amp;Innstillinger!$B$5))</f>
        <v/>
      </c>
      <c r="J56" s="38" t="str">
        <f t="shared" si="7"/>
        <v/>
      </c>
      <c r="K56" s="39" t="str">
        <f>IF($A56="","",SUMIFS(Timer!$H$3:$H$499,Timer!$C$3:$C$499,$A56,Timer!$B$3:$B$499,"&gt;="&amp;Innstillinger!$B$4,Timer!$B$3:$B$499,"&lt;="&amp;Innstillinger!$B$5))</f>
        <v/>
      </c>
      <c r="L56" s="39" t="str">
        <f>IF($A56="","",SUMIFS(Materialer!$I$3:$I$399,Materialer!$C$3:$C$399,$A56,Materialer!$B$3:$B$399,"&gt;="&amp;Innstillinger!$B$4,Materialer!$B$3:$B$399,"&lt;="&amp;Innstillinger!$B$5))</f>
        <v/>
      </c>
      <c r="M56" s="39" t="str">
        <f>IF($A56="","",SUMIFS('Andre kostnader'!$E$4:$E$200,'Andre kostnader'!$C$4:$C$200,$A56,'Andre kostnader'!$B$4:$B$200,"&gt;="&amp;Innstillinger!$B$4,'Andre kostnader'!$B$4:$B$200,"&lt;="&amp;Innstillinger!$B$5))</f>
        <v/>
      </c>
      <c r="N56" s="39" t="str">
        <f t="shared" si="8"/>
        <v/>
      </c>
      <c r="O56" s="39" t="str">
        <f>IF($A56="","",SUMIFS(Faktura!$E$3:$E$299,Faktura!$B$3:$B$299,$A56,Faktura!$C$3:$C$299,"&gt;="&amp;Innstillinger!$B$4,Faktura!$C$3:$C$299,"&lt;="&amp;Innstillinger!$B$5))</f>
        <v/>
      </c>
      <c r="P56" s="39" t="str">
        <f t="shared" si="9"/>
        <v/>
      </c>
      <c r="Q56" s="40" t="str">
        <f t="shared" si="10"/>
        <v/>
      </c>
      <c r="R56" s="39" t="str">
        <f t="shared" si="11"/>
        <v/>
      </c>
      <c r="S56" s="41" t="str">
        <f t="shared" si="12"/>
        <v/>
      </c>
      <c r="T56" s="41" t="str">
        <f t="shared" si="13"/>
        <v/>
      </c>
    </row>
    <row r="57" spans="1:20" ht="18" customHeight="1" x14ac:dyDescent="0.25">
      <c r="A57" s="4" t="str">
        <f>IF(Prosjekter!$A56="","",Prosjekter!$A56)</f>
        <v/>
      </c>
      <c r="B57" s="4" t="str">
        <f>IF($A57="","",IFERROR(INDEX(Prosjekter!$B$3:$B$499, MATCH($A57, Prosjekter!$A$3:$A$499, 0)),""))</f>
        <v/>
      </c>
      <c r="C57" s="4" t="str">
        <f>IF($A57="","",IFERROR(INDEX(Prosjekter!$D$3:$D$499, MATCH($A57, Prosjekter!$A$3:$A$499, 0)),""))</f>
        <v/>
      </c>
      <c r="D57" s="4" t="str">
        <f>IF($A57="","",IFERROR(INDEX(Prosjekter!$E$3:$E$499, MATCH($A57, Prosjekter!$A$3:$A$499, 0)),""))</f>
        <v/>
      </c>
      <c r="E57" s="4" t="str">
        <f>IF($A57="","",IFERROR(INDEX(Prosjekter!$H$3:$H$499, MATCH($A57, Prosjekter!$A$3:$A$499, 0)),""))</f>
        <v/>
      </c>
      <c r="F57" s="13" t="str">
        <f>IF($A57="","",IFERROR(INDEX(Prosjekter!$F$3:$F$499, MATCH($A57, Prosjekter!$A$3:$A$499, 0)),""))</f>
        <v/>
      </c>
      <c r="G57" s="13" t="str">
        <f>IF($A57="","",IFERROR(INDEX(Prosjekter!$G$3:$G$499, MATCH($A57, Prosjekter!$A$3:$A$499, 0)),""))</f>
        <v/>
      </c>
      <c r="H57" s="38" t="str">
        <f>IF($A57="","",IFERROR(INDEX(Prosjekter!$I$3:$I$499, MATCH($A57, Prosjekter!$A$3:$A$499, 0)),""))</f>
        <v/>
      </c>
      <c r="I57" s="38" t="str">
        <f>IF($A57="","",SUMIFS(Timer!$F$3:$F$499,Timer!$C$3:$C$499,$A57,Timer!$B$3:$B$499,"&gt;="&amp;Innstillinger!$B$4,Timer!$B$3:$B$499,"&lt;="&amp;Innstillinger!$B$5))</f>
        <v/>
      </c>
      <c r="J57" s="38" t="str">
        <f t="shared" si="7"/>
        <v/>
      </c>
      <c r="K57" s="39" t="str">
        <f>IF($A57="","",SUMIFS(Timer!$H$3:$H$499,Timer!$C$3:$C$499,$A57,Timer!$B$3:$B$499,"&gt;="&amp;Innstillinger!$B$4,Timer!$B$3:$B$499,"&lt;="&amp;Innstillinger!$B$5))</f>
        <v/>
      </c>
      <c r="L57" s="39" t="str">
        <f>IF($A57="","",SUMIFS(Materialer!$I$3:$I$399,Materialer!$C$3:$C$399,$A57,Materialer!$B$3:$B$399,"&gt;="&amp;Innstillinger!$B$4,Materialer!$B$3:$B$399,"&lt;="&amp;Innstillinger!$B$5))</f>
        <v/>
      </c>
      <c r="M57" s="39" t="str">
        <f>IF($A57="","",SUMIFS('Andre kostnader'!$E$4:$E$200,'Andre kostnader'!$C$4:$C$200,$A57,'Andre kostnader'!$B$4:$B$200,"&gt;="&amp;Innstillinger!$B$4,'Andre kostnader'!$B$4:$B$200,"&lt;="&amp;Innstillinger!$B$5))</f>
        <v/>
      </c>
      <c r="N57" s="39" t="str">
        <f t="shared" si="8"/>
        <v/>
      </c>
      <c r="O57" s="39" t="str">
        <f>IF($A57="","",SUMIFS(Faktura!$E$3:$E$299,Faktura!$B$3:$B$299,$A57,Faktura!$C$3:$C$299,"&gt;="&amp;Innstillinger!$B$4,Faktura!$C$3:$C$299,"&lt;="&amp;Innstillinger!$B$5))</f>
        <v/>
      </c>
      <c r="P57" s="39" t="str">
        <f t="shared" si="9"/>
        <v/>
      </c>
      <c r="Q57" s="40" t="str">
        <f t="shared" si="10"/>
        <v/>
      </c>
      <c r="R57" s="39" t="str">
        <f t="shared" si="11"/>
        <v/>
      </c>
      <c r="S57" s="41" t="str">
        <f t="shared" si="12"/>
        <v/>
      </c>
      <c r="T57" s="41" t="str">
        <f t="shared" si="13"/>
        <v/>
      </c>
    </row>
    <row r="58" spans="1:20" ht="18" customHeight="1" x14ac:dyDescent="0.25">
      <c r="A58" s="4" t="str">
        <f>IF(Prosjekter!$A57="","",Prosjekter!$A57)</f>
        <v/>
      </c>
      <c r="B58" s="4" t="str">
        <f>IF($A58="","",IFERROR(INDEX(Prosjekter!$B$3:$B$499, MATCH($A58, Prosjekter!$A$3:$A$499, 0)),""))</f>
        <v/>
      </c>
      <c r="C58" s="4" t="str">
        <f>IF($A58="","",IFERROR(INDEX(Prosjekter!$D$3:$D$499, MATCH($A58, Prosjekter!$A$3:$A$499, 0)),""))</f>
        <v/>
      </c>
      <c r="D58" s="4" t="str">
        <f>IF($A58="","",IFERROR(INDEX(Prosjekter!$E$3:$E$499, MATCH($A58, Prosjekter!$A$3:$A$499, 0)),""))</f>
        <v/>
      </c>
      <c r="E58" s="4" t="str">
        <f>IF($A58="","",IFERROR(INDEX(Prosjekter!$H$3:$H$499, MATCH($A58, Prosjekter!$A$3:$A$499, 0)),""))</f>
        <v/>
      </c>
      <c r="F58" s="13" t="str">
        <f>IF($A58="","",IFERROR(INDEX(Prosjekter!$F$3:$F$499, MATCH($A58, Prosjekter!$A$3:$A$499, 0)),""))</f>
        <v/>
      </c>
      <c r="G58" s="13" t="str">
        <f>IF($A58="","",IFERROR(INDEX(Prosjekter!$G$3:$G$499, MATCH($A58, Prosjekter!$A$3:$A$499, 0)),""))</f>
        <v/>
      </c>
      <c r="H58" s="38" t="str">
        <f>IF($A58="","",IFERROR(INDEX(Prosjekter!$I$3:$I$499, MATCH($A58, Prosjekter!$A$3:$A$499, 0)),""))</f>
        <v/>
      </c>
      <c r="I58" s="38" t="str">
        <f>IF($A58="","",SUMIFS(Timer!$F$3:$F$499,Timer!$C$3:$C$499,$A58,Timer!$B$3:$B$499,"&gt;="&amp;Innstillinger!$B$4,Timer!$B$3:$B$499,"&lt;="&amp;Innstillinger!$B$5))</f>
        <v/>
      </c>
      <c r="J58" s="38" t="str">
        <f t="shared" si="7"/>
        <v/>
      </c>
      <c r="K58" s="39" t="str">
        <f>IF($A58="","",SUMIFS(Timer!$H$3:$H$499,Timer!$C$3:$C$499,$A58,Timer!$B$3:$B$499,"&gt;="&amp;Innstillinger!$B$4,Timer!$B$3:$B$499,"&lt;="&amp;Innstillinger!$B$5))</f>
        <v/>
      </c>
      <c r="L58" s="39" t="str">
        <f>IF($A58="","",SUMIFS(Materialer!$I$3:$I$399,Materialer!$C$3:$C$399,$A58,Materialer!$B$3:$B$399,"&gt;="&amp;Innstillinger!$B$4,Materialer!$B$3:$B$399,"&lt;="&amp;Innstillinger!$B$5))</f>
        <v/>
      </c>
      <c r="M58" s="39" t="str">
        <f>IF($A58="","",SUMIFS('Andre kostnader'!$E$4:$E$200,'Andre kostnader'!$C$4:$C$200,$A58,'Andre kostnader'!$B$4:$B$200,"&gt;="&amp;Innstillinger!$B$4,'Andre kostnader'!$B$4:$B$200,"&lt;="&amp;Innstillinger!$B$5))</f>
        <v/>
      </c>
      <c r="N58" s="39" t="str">
        <f t="shared" si="8"/>
        <v/>
      </c>
      <c r="O58" s="39" t="str">
        <f>IF($A58="","",SUMIFS(Faktura!$E$3:$E$299,Faktura!$B$3:$B$299,$A58,Faktura!$C$3:$C$299,"&gt;="&amp;Innstillinger!$B$4,Faktura!$C$3:$C$299,"&lt;="&amp;Innstillinger!$B$5))</f>
        <v/>
      </c>
      <c r="P58" s="39" t="str">
        <f t="shared" si="9"/>
        <v/>
      </c>
      <c r="Q58" s="40" t="str">
        <f t="shared" si="10"/>
        <v/>
      </c>
      <c r="R58" s="39" t="str">
        <f t="shared" si="11"/>
        <v/>
      </c>
      <c r="S58" s="41" t="str">
        <f t="shared" si="12"/>
        <v/>
      </c>
      <c r="T58" s="41" t="str">
        <f t="shared" si="13"/>
        <v/>
      </c>
    </row>
    <row r="59" spans="1:20" ht="18" customHeight="1" x14ac:dyDescent="0.25">
      <c r="A59" s="4" t="str">
        <f>IF(Prosjekter!$A58="","",Prosjekter!$A58)</f>
        <v/>
      </c>
      <c r="B59" s="4" t="str">
        <f>IF($A59="","",IFERROR(INDEX(Prosjekter!$B$3:$B$499, MATCH($A59, Prosjekter!$A$3:$A$499, 0)),""))</f>
        <v/>
      </c>
      <c r="C59" s="4" t="str">
        <f>IF($A59="","",IFERROR(INDEX(Prosjekter!$D$3:$D$499, MATCH($A59, Prosjekter!$A$3:$A$499, 0)),""))</f>
        <v/>
      </c>
      <c r="D59" s="4" t="str">
        <f>IF($A59="","",IFERROR(INDEX(Prosjekter!$E$3:$E$499, MATCH($A59, Prosjekter!$A$3:$A$499, 0)),""))</f>
        <v/>
      </c>
      <c r="E59" s="4" t="str">
        <f>IF($A59="","",IFERROR(INDEX(Prosjekter!$H$3:$H$499, MATCH($A59, Prosjekter!$A$3:$A$499, 0)),""))</f>
        <v/>
      </c>
      <c r="F59" s="13" t="str">
        <f>IF($A59="","",IFERROR(INDEX(Prosjekter!$F$3:$F$499, MATCH($A59, Prosjekter!$A$3:$A$499, 0)),""))</f>
        <v/>
      </c>
      <c r="G59" s="13" t="str">
        <f>IF($A59="","",IFERROR(INDEX(Prosjekter!$G$3:$G$499, MATCH($A59, Prosjekter!$A$3:$A$499, 0)),""))</f>
        <v/>
      </c>
      <c r="H59" s="38" t="str">
        <f>IF($A59="","",IFERROR(INDEX(Prosjekter!$I$3:$I$499, MATCH($A59, Prosjekter!$A$3:$A$499, 0)),""))</f>
        <v/>
      </c>
      <c r="I59" s="38" t="str">
        <f>IF($A59="","",SUMIFS(Timer!$F$3:$F$499,Timer!$C$3:$C$499,$A59,Timer!$B$3:$B$499,"&gt;="&amp;Innstillinger!$B$4,Timer!$B$3:$B$499,"&lt;="&amp;Innstillinger!$B$5))</f>
        <v/>
      </c>
      <c r="J59" s="38" t="str">
        <f t="shared" si="7"/>
        <v/>
      </c>
      <c r="K59" s="39" t="str">
        <f>IF($A59="","",SUMIFS(Timer!$H$3:$H$499,Timer!$C$3:$C$499,$A59,Timer!$B$3:$B$499,"&gt;="&amp;Innstillinger!$B$4,Timer!$B$3:$B$499,"&lt;="&amp;Innstillinger!$B$5))</f>
        <v/>
      </c>
      <c r="L59" s="39" t="str">
        <f>IF($A59="","",SUMIFS(Materialer!$I$3:$I$399,Materialer!$C$3:$C$399,$A59,Materialer!$B$3:$B$399,"&gt;="&amp;Innstillinger!$B$4,Materialer!$B$3:$B$399,"&lt;="&amp;Innstillinger!$B$5))</f>
        <v/>
      </c>
      <c r="M59" s="39" t="str">
        <f>IF($A59="","",SUMIFS('Andre kostnader'!$E$4:$E$200,'Andre kostnader'!$C$4:$C$200,$A59,'Andre kostnader'!$B$4:$B$200,"&gt;="&amp;Innstillinger!$B$4,'Andre kostnader'!$B$4:$B$200,"&lt;="&amp;Innstillinger!$B$5))</f>
        <v/>
      </c>
      <c r="N59" s="39" t="str">
        <f t="shared" si="8"/>
        <v/>
      </c>
      <c r="O59" s="39" t="str">
        <f>IF($A59="","",SUMIFS(Faktura!$E$3:$E$299,Faktura!$B$3:$B$299,$A59,Faktura!$C$3:$C$299,"&gt;="&amp;Innstillinger!$B$4,Faktura!$C$3:$C$299,"&lt;="&amp;Innstillinger!$B$5))</f>
        <v/>
      </c>
      <c r="P59" s="39" t="str">
        <f t="shared" si="9"/>
        <v/>
      </c>
      <c r="Q59" s="40" t="str">
        <f t="shared" si="10"/>
        <v/>
      </c>
      <c r="R59" s="39" t="str">
        <f t="shared" si="11"/>
        <v/>
      </c>
      <c r="S59" s="41" t="str">
        <f t="shared" si="12"/>
        <v/>
      </c>
      <c r="T59" s="41" t="str">
        <f t="shared" si="13"/>
        <v/>
      </c>
    </row>
    <row r="60" spans="1:20" ht="18" customHeight="1" x14ac:dyDescent="0.25">
      <c r="A60" s="4" t="str">
        <f>IF(Prosjekter!$A59="","",Prosjekter!$A59)</f>
        <v/>
      </c>
      <c r="B60" s="4" t="str">
        <f>IF($A60="","",IFERROR(INDEX(Prosjekter!$B$3:$B$499, MATCH($A60, Prosjekter!$A$3:$A$499, 0)),""))</f>
        <v/>
      </c>
      <c r="C60" s="4" t="str">
        <f>IF($A60="","",IFERROR(INDEX(Prosjekter!$D$3:$D$499, MATCH($A60, Prosjekter!$A$3:$A$499, 0)),""))</f>
        <v/>
      </c>
      <c r="D60" s="4" t="str">
        <f>IF($A60="","",IFERROR(INDEX(Prosjekter!$E$3:$E$499, MATCH($A60, Prosjekter!$A$3:$A$499, 0)),""))</f>
        <v/>
      </c>
      <c r="E60" s="4" t="str">
        <f>IF($A60="","",IFERROR(INDEX(Prosjekter!$H$3:$H$499, MATCH($A60, Prosjekter!$A$3:$A$499, 0)),""))</f>
        <v/>
      </c>
      <c r="F60" s="13" t="str">
        <f>IF($A60="","",IFERROR(INDEX(Prosjekter!$F$3:$F$499, MATCH($A60, Prosjekter!$A$3:$A$499, 0)),""))</f>
        <v/>
      </c>
      <c r="G60" s="13" t="str">
        <f>IF($A60="","",IFERROR(INDEX(Prosjekter!$G$3:$G$499, MATCH($A60, Prosjekter!$A$3:$A$499, 0)),""))</f>
        <v/>
      </c>
      <c r="H60" s="38" t="str">
        <f>IF($A60="","",IFERROR(INDEX(Prosjekter!$I$3:$I$499, MATCH($A60, Prosjekter!$A$3:$A$499, 0)),""))</f>
        <v/>
      </c>
      <c r="I60" s="38" t="str">
        <f>IF($A60="","",SUMIFS(Timer!$F$3:$F$499,Timer!$C$3:$C$499,$A60,Timer!$B$3:$B$499,"&gt;="&amp;Innstillinger!$B$4,Timer!$B$3:$B$499,"&lt;="&amp;Innstillinger!$B$5))</f>
        <v/>
      </c>
      <c r="J60" s="38" t="str">
        <f t="shared" si="7"/>
        <v/>
      </c>
      <c r="K60" s="39" t="str">
        <f>IF($A60="","",SUMIFS(Timer!$H$3:$H$499,Timer!$C$3:$C$499,$A60,Timer!$B$3:$B$499,"&gt;="&amp;Innstillinger!$B$4,Timer!$B$3:$B$499,"&lt;="&amp;Innstillinger!$B$5))</f>
        <v/>
      </c>
      <c r="L60" s="39" t="str">
        <f>IF($A60="","",SUMIFS(Materialer!$I$3:$I$399,Materialer!$C$3:$C$399,$A60,Materialer!$B$3:$B$399,"&gt;="&amp;Innstillinger!$B$4,Materialer!$B$3:$B$399,"&lt;="&amp;Innstillinger!$B$5))</f>
        <v/>
      </c>
      <c r="M60" s="39" t="str">
        <f>IF($A60="","",SUMIFS('Andre kostnader'!$E$4:$E$200,'Andre kostnader'!$C$4:$C$200,$A60,'Andre kostnader'!$B$4:$B$200,"&gt;="&amp;Innstillinger!$B$4,'Andre kostnader'!$B$4:$B$200,"&lt;="&amp;Innstillinger!$B$5))</f>
        <v/>
      </c>
      <c r="N60" s="39" t="str">
        <f t="shared" si="8"/>
        <v/>
      </c>
      <c r="O60" s="39" t="str">
        <f>IF($A60="","",SUMIFS(Faktura!$E$3:$E$299,Faktura!$B$3:$B$299,$A60,Faktura!$C$3:$C$299,"&gt;="&amp;Innstillinger!$B$4,Faktura!$C$3:$C$299,"&lt;="&amp;Innstillinger!$B$5))</f>
        <v/>
      </c>
      <c r="P60" s="39" t="str">
        <f t="shared" si="9"/>
        <v/>
      </c>
      <c r="Q60" s="40" t="str">
        <f t="shared" si="10"/>
        <v/>
      </c>
      <c r="R60" s="39" t="str">
        <f t="shared" si="11"/>
        <v/>
      </c>
      <c r="S60" s="41" t="str">
        <f t="shared" si="12"/>
        <v/>
      </c>
      <c r="T60" s="41" t="str">
        <f t="shared" si="13"/>
        <v/>
      </c>
    </row>
    <row r="61" spans="1:20" ht="18" customHeight="1" x14ac:dyDescent="0.25">
      <c r="A61" s="4" t="str">
        <f>IF(Prosjekter!$A60="","",Prosjekter!$A60)</f>
        <v/>
      </c>
      <c r="B61" s="4" t="str">
        <f>IF($A61="","",IFERROR(INDEX(Prosjekter!$B$3:$B$499, MATCH($A61, Prosjekter!$A$3:$A$499, 0)),""))</f>
        <v/>
      </c>
      <c r="C61" s="4" t="str">
        <f>IF($A61="","",IFERROR(INDEX(Prosjekter!$D$3:$D$499, MATCH($A61, Prosjekter!$A$3:$A$499, 0)),""))</f>
        <v/>
      </c>
      <c r="D61" s="4" t="str">
        <f>IF($A61="","",IFERROR(INDEX(Prosjekter!$E$3:$E$499, MATCH($A61, Prosjekter!$A$3:$A$499, 0)),""))</f>
        <v/>
      </c>
      <c r="E61" s="4" t="str">
        <f>IF($A61="","",IFERROR(INDEX(Prosjekter!$H$3:$H$499, MATCH($A61, Prosjekter!$A$3:$A$499, 0)),""))</f>
        <v/>
      </c>
      <c r="F61" s="13" t="str">
        <f>IF($A61="","",IFERROR(INDEX(Prosjekter!$F$3:$F$499, MATCH($A61, Prosjekter!$A$3:$A$499, 0)),""))</f>
        <v/>
      </c>
      <c r="G61" s="13" t="str">
        <f>IF($A61="","",IFERROR(INDEX(Prosjekter!$G$3:$G$499, MATCH($A61, Prosjekter!$A$3:$A$499, 0)),""))</f>
        <v/>
      </c>
      <c r="H61" s="38" t="str">
        <f>IF($A61="","",IFERROR(INDEX(Prosjekter!$I$3:$I$499, MATCH($A61, Prosjekter!$A$3:$A$499, 0)),""))</f>
        <v/>
      </c>
      <c r="I61" s="38" t="str">
        <f>IF($A61="","",SUMIFS(Timer!$F$3:$F$499,Timer!$C$3:$C$499,$A61,Timer!$B$3:$B$499,"&gt;="&amp;Innstillinger!$B$4,Timer!$B$3:$B$499,"&lt;="&amp;Innstillinger!$B$5))</f>
        <v/>
      </c>
      <c r="J61" s="38" t="str">
        <f t="shared" si="7"/>
        <v/>
      </c>
      <c r="K61" s="39" t="str">
        <f>IF($A61="","",SUMIFS(Timer!$H$3:$H$499,Timer!$C$3:$C$499,$A61,Timer!$B$3:$B$499,"&gt;="&amp;Innstillinger!$B$4,Timer!$B$3:$B$499,"&lt;="&amp;Innstillinger!$B$5))</f>
        <v/>
      </c>
      <c r="L61" s="39" t="str">
        <f>IF($A61="","",SUMIFS(Materialer!$I$3:$I$399,Materialer!$C$3:$C$399,$A61,Materialer!$B$3:$B$399,"&gt;="&amp;Innstillinger!$B$4,Materialer!$B$3:$B$399,"&lt;="&amp;Innstillinger!$B$5))</f>
        <v/>
      </c>
      <c r="M61" s="39" t="str">
        <f>IF($A61="","",SUMIFS('Andre kostnader'!$E$4:$E$200,'Andre kostnader'!$C$4:$C$200,$A61,'Andre kostnader'!$B$4:$B$200,"&gt;="&amp;Innstillinger!$B$4,'Andre kostnader'!$B$4:$B$200,"&lt;="&amp;Innstillinger!$B$5))</f>
        <v/>
      </c>
      <c r="N61" s="39" t="str">
        <f t="shared" si="8"/>
        <v/>
      </c>
      <c r="O61" s="39" t="str">
        <f>IF($A61="","",SUMIFS(Faktura!$E$3:$E$299,Faktura!$B$3:$B$299,$A61,Faktura!$C$3:$C$299,"&gt;="&amp;Innstillinger!$B$4,Faktura!$C$3:$C$299,"&lt;="&amp;Innstillinger!$B$5))</f>
        <v/>
      </c>
      <c r="P61" s="39" t="str">
        <f t="shared" si="9"/>
        <v/>
      </c>
      <c r="Q61" s="40" t="str">
        <f t="shared" si="10"/>
        <v/>
      </c>
      <c r="R61" s="39" t="str">
        <f t="shared" si="11"/>
        <v/>
      </c>
      <c r="S61" s="41" t="str">
        <f t="shared" si="12"/>
        <v/>
      </c>
      <c r="T61" s="41" t="str">
        <f t="shared" si="13"/>
        <v/>
      </c>
    </row>
    <row r="62" spans="1:20" ht="18" customHeight="1" x14ac:dyDescent="0.25">
      <c r="A62" s="4" t="str">
        <f>IF(Prosjekter!$A61="","",Prosjekter!$A61)</f>
        <v/>
      </c>
      <c r="B62" s="4" t="str">
        <f>IF($A62="","",IFERROR(INDEX(Prosjekter!$B$3:$B$499, MATCH($A62, Prosjekter!$A$3:$A$499, 0)),""))</f>
        <v/>
      </c>
      <c r="C62" s="4" t="str">
        <f>IF($A62="","",IFERROR(INDEX(Prosjekter!$D$3:$D$499, MATCH($A62, Prosjekter!$A$3:$A$499, 0)),""))</f>
        <v/>
      </c>
      <c r="D62" s="4" t="str">
        <f>IF($A62="","",IFERROR(INDEX(Prosjekter!$E$3:$E$499, MATCH($A62, Prosjekter!$A$3:$A$499, 0)),""))</f>
        <v/>
      </c>
      <c r="E62" s="4" t="str">
        <f>IF($A62="","",IFERROR(INDEX(Prosjekter!$H$3:$H$499, MATCH($A62, Prosjekter!$A$3:$A$499, 0)),""))</f>
        <v/>
      </c>
      <c r="F62" s="13" t="str">
        <f>IF($A62="","",IFERROR(INDEX(Prosjekter!$F$3:$F$499, MATCH($A62, Prosjekter!$A$3:$A$499, 0)),""))</f>
        <v/>
      </c>
      <c r="G62" s="13" t="str">
        <f>IF($A62="","",IFERROR(INDEX(Prosjekter!$G$3:$G$499, MATCH($A62, Prosjekter!$A$3:$A$499, 0)),""))</f>
        <v/>
      </c>
      <c r="H62" s="38" t="str">
        <f>IF($A62="","",IFERROR(INDEX(Prosjekter!$I$3:$I$499, MATCH($A62, Prosjekter!$A$3:$A$499, 0)),""))</f>
        <v/>
      </c>
      <c r="I62" s="38" t="str">
        <f>IF($A62="","",SUMIFS(Timer!$F$3:$F$499,Timer!$C$3:$C$499,$A62,Timer!$B$3:$B$499,"&gt;="&amp;Innstillinger!$B$4,Timer!$B$3:$B$499,"&lt;="&amp;Innstillinger!$B$5))</f>
        <v/>
      </c>
      <c r="J62" s="38" t="str">
        <f t="shared" si="7"/>
        <v/>
      </c>
      <c r="K62" s="39" t="str">
        <f>IF($A62="","",SUMIFS(Timer!$H$3:$H$499,Timer!$C$3:$C$499,$A62,Timer!$B$3:$B$499,"&gt;="&amp;Innstillinger!$B$4,Timer!$B$3:$B$499,"&lt;="&amp;Innstillinger!$B$5))</f>
        <v/>
      </c>
      <c r="L62" s="39" t="str">
        <f>IF($A62="","",SUMIFS(Materialer!$I$3:$I$399,Materialer!$C$3:$C$399,$A62,Materialer!$B$3:$B$399,"&gt;="&amp;Innstillinger!$B$4,Materialer!$B$3:$B$399,"&lt;="&amp;Innstillinger!$B$5))</f>
        <v/>
      </c>
      <c r="M62" s="39" t="str">
        <f>IF($A62="","",SUMIFS('Andre kostnader'!$E$4:$E$200,'Andre kostnader'!$C$4:$C$200,$A62,'Andre kostnader'!$B$4:$B$200,"&gt;="&amp;Innstillinger!$B$4,'Andre kostnader'!$B$4:$B$200,"&lt;="&amp;Innstillinger!$B$5))</f>
        <v/>
      </c>
      <c r="N62" s="39" t="str">
        <f t="shared" si="8"/>
        <v/>
      </c>
      <c r="O62" s="39" t="str">
        <f>IF($A62="","",SUMIFS(Faktura!$E$3:$E$299,Faktura!$B$3:$B$299,$A62,Faktura!$C$3:$C$299,"&gt;="&amp;Innstillinger!$B$4,Faktura!$C$3:$C$299,"&lt;="&amp;Innstillinger!$B$5))</f>
        <v/>
      </c>
      <c r="P62" s="39" t="str">
        <f t="shared" si="9"/>
        <v/>
      </c>
      <c r="Q62" s="40" t="str">
        <f t="shared" si="10"/>
        <v/>
      </c>
      <c r="R62" s="39" t="str">
        <f t="shared" si="11"/>
        <v/>
      </c>
      <c r="S62" s="41" t="str">
        <f t="shared" si="12"/>
        <v/>
      </c>
      <c r="T62" s="41" t="str">
        <f t="shared" si="13"/>
        <v/>
      </c>
    </row>
    <row r="63" spans="1:20" ht="18" customHeight="1" x14ac:dyDescent="0.25">
      <c r="A63" s="4" t="str">
        <f>IF(Prosjekter!$A62="","",Prosjekter!$A62)</f>
        <v/>
      </c>
      <c r="B63" s="4" t="str">
        <f>IF($A63="","",IFERROR(INDEX(Prosjekter!$B$3:$B$499, MATCH($A63, Prosjekter!$A$3:$A$499, 0)),""))</f>
        <v/>
      </c>
      <c r="C63" s="4" t="str">
        <f>IF($A63="","",IFERROR(INDEX(Prosjekter!$D$3:$D$499, MATCH($A63, Prosjekter!$A$3:$A$499, 0)),""))</f>
        <v/>
      </c>
      <c r="D63" s="4" t="str">
        <f>IF($A63="","",IFERROR(INDEX(Prosjekter!$E$3:$E$499, MATCH($A63, Prosjekter!$A$3:$A$499, 0)),""))</f>
        <v/>
      </c>
      <c r="E63" s="4" t="str">
        <f>IF($A63="","",IFERROR(INDEX(Prosjekter!$H$3:$H$499, MATCH($A63, Prosjekter!$A$3:$A$499, 0)),""))</f>
        <v/>
      </c>
      <c r="F63" s="13" t="str">
        <f>IF($A63="","",IFERROR(INDEX(Prosjekter!$F$3:$F$499, MATCH($A63, Prosjekter!$A$3:$A$499, 0)),""))</f>
        <v/>
      </c>
      <c r="G63" s="13" t="str">
        <f>IF($A63="","",IFERROR(INDEX(Prosjekter!$G$3:$G$499, MATCH($A63, Prosjekter!$A$3:$A$499, 0)),""))</f>
        <v/>
      </c>
      <c r="H63" s="38" t="str">
        <f>IF($A63="","",IFERROR(INDEX(Prosjekter!$I$3:$I$499, MATCH($A63, Prosjekter!$A$3:$A$499, 0)),""))</f>
        <v/>
      </c>
      <c r="I63" s="38" t="str">
        <f>IF($A63="","",SUMIFS(Timer!$F$3:$F$499,Timer!$C$3:$C$499,$A63,Timer!$B$3:$B$499,"&gt;="&amp;Innstillinger!$B$4,Timer!$B$3:$B$499,"&lt;="&amp;Innstillinger!$B$5))</f>
        <v/>
      </c>
      <c r="J63" s="38" t="str">
        <f t="shared" si="7"/>
        <v/>
      </c>
      <c r="K63" s="39" t="str">
        <f>IF($A63="","",SUMIFS(Timer!$H$3:$H$499,Timer!$C$3:$C$499,$A63,Timer!$B$3:$B$499,"&gt;="&amp;Innstillinger!$B$4,Timer!$B$3:$B$499,"&lt;="&amp;Innstillinger!$B$5))</f>
        <v/>
      </c>
      <c r="L63" s="39" t="str">
        <f>IF($A63="","",SUMIFS(Materialer!$I$3:$I$399,Materialer!$C$3:$C$399,$A63,Materialer!$B$3:$B$399,"&gt;="&amp;Innstillinger!$B$4,Materialer!$B$3:$B$399,"&lt;="&amp;Innstillinger!$B$5))</f>
        <v/>
      </c>
      <c r="M63" s="39" t="str">
        <f>IF($A63="","",SUMIFS('Andre kostnader'!$E$4:$E$200,'Andre kostnader'!$C$4:$C$200,$A63,'Andre kostnader'!$B$4:$B$200,"&gt;="&amp;Innstillinger!$B$4,'Andre kostnader'!$B$4:$B$200,"&lt;="&amp;Innstillinger!$B$5))</f>
        <v/>
      </c>
      <c r="N63" s="39" t="str">
        <f t="shared" si="8"/>
        <v/>
      </c>
      <c r="O63" s="39" t="str">
        <f>IF($A63="","",SUMIFS(Faktura!$E$3:$E$299,Faktura!$B$3:$B$299,$A63,Faktura!$C$3:$C$299,"&gt;="&amp;Innstillinger!$B$4,Faktura!$C$3:$C$299,"&lt;="&amp;Innstillinger!$B$5))</f>
        <v/>
      </c>
      <c r="P63" s="39" t="str">
        <f t="shared" si="9"/>
        <v/>
      </c>
      <c r="Q63" s="40" t="str">
        <f t="shared" si="10"/>
        <v/>
      </c>
      <c r="R63" s="39" t="str">
        <f t="shared" si="11"/>
        <v/>
      </c>
      <c r="S63" s="41" t="str">
        <f t="shared" si="12"/>
        <v/>
      </c>
      <c r="T63" s="41" t="str">
        <f t="shared" si="13"/>
        <v/>
      </c>
    </row>
    <row r="64" spans="1:20" ht="18" customHeight="1" x14ac:dyDescent="0.25">
      <c r="A64" s="4" t="str">
        <f>IF(Prosjekter!$A63="","",Prosjekter!$A63)</f>
        <v/>
      </c>
      <c r="B64" s="4" t="str">
        <f>IF($A64="","",IFERROR(INDEX(Prosjekter!$B$3:$B$499, MATCH($A64, Prosjekter!$A$3:$A$499, 0)),""))</f>
        <v/>
      </c>
      <c r="C64" s="4" t="str">
        <f>IF($A64="","",IFERROR(INDEX(Prosjekter!$D$3:$D$499, MATCH($A64, Prosjekter!$A$3:$A$499, 0)),""))</f>
        <v/>
      </c>
      <c r="D64" s="4" t="str">
        <f>IF($A64="","",IFERROR(INDEX(Prosjekter!$E$3:$E$499, MATCH($A64, Prosjekter!$A$3:$A$499, 0)),""))</f>
        <v/>
      </c>
      <c r="E64" s="4" t="str">
        <f>IF($A64="","",IFERROR(INDEX(Prosjekter!$H$3:$H$499, MATCH($A64, Prosjekter!$A$3:$A$499, 0)),""))</f>
        <v/>
      </c>
      <c r="F64" s="13" t="str">
        <f>IF($A64="","",IFERROR(INDEX(Prosjekter!$F$3:$F$499, MATCH($A64, Prosjekter!$A$3:$A$499, 0)),""))</f>
        <v/>
      </c>
      <c r="G64" s="13" t="str">
        <f>IF($A64="","",IFERROR(INDEX(Prosjekter!$G$3:$G$499, MATCH($A64, Prosjekter!$A$3:$A$499, 0)),""))</f>
        <v/>
      </c>
      <c r="H64" s="38" t="str">
        <f>IF($A64="","",IFERROR(INDEX(Prosjekter!$I$3:$I$499, MATCH($A64, Prosjekter!$A$3:$A$499, 0)),""))</f>
        <v/>
      </c>
      <c r="I64" s="38" t="str">
        <f>IF($A64="","",SUMIFS(Timer!$F$3:$F$499,Timer!$C$3:$C$499,$A64,Timer!$B$3:$B$499,"&gt;="&amp;Innstillinger!$B$4,Timer!$B$3:$B$499,"&lt;="&amp;Innstillinger!$B$5))</f>
        <v/>
      </c>
      <c r="J64" s="38" t="str">
        <f t="shared" si="7"/>
        <v/>
      </c>
      <c r="K64" s="39" t="str">
        <f>IF($A64="","",SUMIFS(Timer!$H$3:$H$499,Timer!$C$3:$C$499,$A64,Timer!$B$3:$B$499,"&gt;="&amp;Innstillinger!$B$4,Timer!$B$3:$B$499,"&lt;="&amp;Innstillinger!$B$5))</f>
        <v/>
      </c>
      <c r="L64" s="39" t="str">
        <f>IF($A64="","",SUMIFS(Materialer!$I$3:$I$399,Materialer!$C$3:$C$399,$A64,Materialer!$B$3:$B$399,"&gt;="&amp;Innstillinger!$B$4,Materialer!$B$3:$B$399,"&lt;="&amp;Innstillinger!$B$5))</f>
        <v/>
      </c>
      <c r="M64" s="39" t="str">
        <f>IF($A64="","",SUMIFS('Andre kostnader'!$E$4:$E$200,'Andre kostnader'!$C$4:$C$200,$A64,'Andre kostnader'!$B$4:$B$200,"&gt;="&amp;Innstillinger!$B$4,'Andre kostnader'!$B$4:$B$200,"&lt;="&amp;Innstillinger!$B$5))</f>
        <v/>
      </c>
      <c r="N64" s="39" t="str">
        <f t="shared" si="8"/>
        <v/>
      </c>
      <c r="O64" s="39" t="str">
        <f>IF($A64="","",SUMIFS(Faktura!$E$3:$E$299,Faktura!$B$3:$B$299,$A64,Faktura!$C$3:$C$299,"&gt;="&amp;Innstillinger!$B$4,Faktura!$C$3:$C$299,"&lt;="&amp;Innstillinger!$B$5))</f>
        <v/>
      </c>
      <c r="P64" s="39" t="str">
        <f t="shared" si="9"/>
        <v/>
      </c>
      <c r="Q64" s="40" t="str">
        <f t="shared" si="10"/>
        <v/>
      </c>
      <c r="R64" s="39" t="str">
        <f t="shared" si="11"/>
        <v/>
      </c>
      <c r="S64" s="41" t="str">
        <f t="shared" si="12"/>
        <v/>
      </c>
      <c r="T64" s="41" t="str">
        <f t="shared" si="13"/>
        <v/>
      </c>
    </row>
    <row r="65" spans="1:20" ht="18" customHeight="1" x14ac:dyDescent="0.25">
      <c r="A65" s="4" t="str">
        <f>IF(Prosjekter!$A64="","",Prosjekter!$A64)</f>
        <v/>
      </c>
      <c r="B65" s="4" t="str">
        <f>IF($A65="","",IFERROR(INDEX(Prosjekter!$B$3:$B$499, MATCH($A65, Prosjekter!$A$3:$A$499, 0)),""))</f>
        <v/>
      </c>
      <c r="C65" s="4" t="str">
        <f>IF($A65="","",IFERROR(INDEX(Prosjekter!$D$3:$D$499, MATCH($A65, Prosjekter!$A$3:$A$499, 0)),""))</f>
        <v/>
      </c>
      <c r="D65" s="4" t="str">
        <f>IF($A65="","",IFERROR(INDEX(Prosjekter!$E$3:$E$499, MATCH($A65, Prosjekter!$A$3:$A$499, 0)),""))</f>
        <v/>
      </c>
      <c r="E65" s="4" t="str">
        <f>IF($A65="","",IFERROR(INDEX(Prosjekter!$H$3:$H$499, MATCH($A65, Prosjekter!$A$3:$A$499, 0)),""))</f>
        <v/>
      </c>
      <c r="F65" s="13" t="str">
        <f>IF($A65="","",IFERROR(INDEX(Prosjekter!$F$3:$F$499, MATCH($A65, Prosjekter!$A$3:$A$499, 0)),""))</f>
        <v/>
      </c>
      <c r="G65" s="13" t="str">
        <f>IF($A65="","",IFERROR(INDEX(Prosjekter!$G$3:$G$499, MATCH($A65, Prosjekter!$A$3:$A$499, 0)),""))</f>
        <v/>
      </c>
      <c r="H65" s="38" t="str">
        <f>IF($A65="","",IFERROR(INDEX(Prosjekter!$I$3:$I$499, MATCH($A65, Prosjekter!$A$3:$A$499, 0)),""))</f>
        <v/>
      </c>
      <c r="I65" s="38" t="str">
        <f>IF($A65="","",SUMIFS(Timer!$F$3:$F$499,Timer!$C$3:$C$499,$A65,Timer!$B$3:$B$499,"&gt;="&amp;Innstillinger!$B$4,Timer!$B$3:$B$499,"&lt;="&amp;Innstillinger!$B$5))</f>
        <v/>
      </c>
      <c r="J65" s="38" t="str">
        <f t="shared" si="7"/>
        <v/>
      </c>
      <c r="K65" s="39" t="str">
        <f>IF($A65="","",SUMIFS(Timer!$H$3:$H$499,Timer!$C$3:$C$499,$A65,Timer!$B$3:$B$499,"&gt;="&amp;Innstillinger!$B$4,Timer!$B$3:$B$499,"&lt;="&amp;Innstillinger!$B$5))</f>
        <v/>
      </c>
      <c r="L65" s="39" t="str">
        <f>IF($A65="","",SUMIFS(Materialer!$I$3:$I$399,Materialer!$C$3:$C$399,$A65,Materialer!$B$3:$B$399,"&gt;="&amp;Innstillinger!$B$4,Materialer!$B$3:$B$399,"&lt;="&amp;Innstillinger!$B$5))</f>
        <v/>
      </c>
      <c r="M65" s="39" t="str">
        <f>IF($A65="","",SUMIFS('Andre kostnader'!$E$4:$E$200,'Andre kostnader'!$C$4:$C$200,$A65,'Andre kostnader'!$B$4:$B$200,"&gt;="&amp;Innstillinger!$B$4,'Andre kostnader'!$B$4:$B$200,"&lt;="&amp;Innstillinger!$B$5))</f>
        <v/>
      </c>
      <c r="N65" s="39" t="str">
        <f t="shared" si="8"/>
        <v/>
      </c>
      <c r="O65" s="39" t="str">
        <f>IF($A65="","",SUMIFS(Faktura!$E$3:$E$299,Faktura!$B$3:$B$299,$A65,Faktura!$C$3:$C$299,"&gt;="&amp;Innstillinger!$B$4,Faktura!$C$3:$C$299,"&lt;="&amp;Innstillinger!$B$5))</f>
        <v/>
      </c>
      <c r="P65" s="39" t="str">
        <f t="shared" si="9"/>
        <v/>
      </c>
      <c r="Q65" s="40" t="str">
        <f t="shared" si="10"/>
        <v/>
      </c>
      <c r="R65" s="39" t="str">
        <f t="shared" si="11"/>
        <v/>
      </c>
      <c r="S65" s="41" t="str">
        <f t="shared" si="12"/>
        <v/>
      </c>
      <c r="T65" s="41" t="str">
        <f t="shared" si="13"/>
        <v/>
      </c>
    </row>
    <row r="66" spans="1:20" ht="18" customHeight="1" x14ac:dyDescent="0.25">
      <c r="A66" s="4" t="str">
        <f>IF(Prosjekter!$A65="","",Prosjekter!$A65)</f>
        <v/>
      </c>
      <c r="B66" s="4" t="str">
        <f>IF($A66="","",IFERROR(INDEX(Prosjekter!$B$3:$B$499, MATCH($A66, Prosjekter!$A$3:$A$499, 0)),""))</f>
        <v/>
      </c>
      <c r="C66" s="4" t="str">
        <f>IF($A66="","",IFERROR(INDEX(Prosjekter!$D$3:$D$499, MATCH($A66, Prosjekter!$A$3:$A$499, 0)),""))</f>
        <v/>
      </c>
      <c r="D66" s="4" t="str">
        <f>IF($A66="","",IFERROR(INDEX(Prosjekter!$E$3:$E$499, MATCH($A66, Prosjekter!$A$3:$A$499, 0)),""))</f>
        <v/>
      </c>
      <c r="E66" s="4" t="str">
        <f>IF($A66="","",IFERROR(INDEX(Prosjekter!$H$3:$H$499, MATCH($A66, Prosjekter!$A$3:$A$499, 0)),""))</f>
        <v/>
      </c>
      <c r="F66" s="13" t="str">
        <f>IF($A66="","",IFERROR(INDEX(Prosjekter!$F$3:$F$499, MATCH($A66, Prosjekter!$A$3:$A$499, 0)),""))</f>
        <v/>
      </c>
      <c r="G66" s="13" t="str">
        <f>IF($A66="","",IFERROR(INDEX(Prosjekter!$G$3:$G$499, MATCH($A66, Prosjekter!$A$3:$A$499, 0)),""))</f>
        <v/>
      </c>
      <c r="H66" s="38" t="str">
        <f>IF($A66="","",IFERROR(INDEX(Prosjekter!$I$3:$I$499, MATCH($A66, Prosjekter!$A$3:$A$499, 0)),""))</f>
        <v/>
      </c>
      <c r="I66" s="38" t="str">
        <f>IF($A66="","",SUMIFS(Timer!$F$3:$F$499,Timer!$C$3:$C$499,$A66,Timer!$B$3:$B$499,"&gt;="&amp;Innstillinger!$B$4,Timer!$B$3:$B$499,"&lt;="&amp;Innstillinger!$B$5))</f>
        <v/>
      </c>
      <c r="J66" s="38" t="str">
        <f t="shared" si="7"/>
        <v/>
      </c>
      <c r="K66" s="39" t="str">
        <f>IF($A66="","",SUMIFS(Timer!$H$3:$H$499,Timer!$C$3:$C$499,$A66,Timer!$B$3:$B$499,"&gt;="&amp;Innstillinger!$B$4,Timer!$B$3:$B$499,"&lt;="&amp;Innstillinger!$B$5))</f>
        <v/>
      </c>
      <c r="L66" s="39" t="str">
        <f>IF($A66="","",SUMIFS(Materialer!$I$3:$I$399,Materialer!$C$3:$C$399,$A66,Materialer!$B$3:$B$399,"&gt;="&amp;Innstillinger!$B$4,Materialer!$B$3:$B$399,"&lt;="&amp;Innstillinger!$B$5))</f>
        <v/>
      </c>
      <c r="M66" s="39" t="str">
        <f>IF($A66="","",SUMIFS('Andre kostnader'!$E$4:$E$200,'Andre kostnader'!$C$4:$C$200,$A66,'Andre kostnader'!$B$4:$B$200,"&gt;="&amp;Innstillinger!$B$4,'Andre kostnader'!$B$4:$B$200,"&lt;="&amp;Innstillinger!$B$5))</f>
        <v/>
      </c>
      <c r="N66" s="39" t="str">
        <f t="shared" si="8"/>
        <v/>
      </c>
      <c r="O66" s="39" t="str">
        <f>IF($A66="","",SUMIFS(Faktura!$E$3:$E$299,Faktura!$B$3:$B$299,$A66,Faktura!$C$3:$C$299,"&gt;="&amp;Innstillinger!$B$4,Faktura!$C$3:$C$299,"&lt;="&amp;Innstillinger!$B$5))</f>
        <v/>
      </c>
      <c r="P66" s="39" t="str">
        <f t="shared" si="9"/>
        <v/>
      </c>
      <c r="Q66" s="40" t="str">
        <f t="shared" si="10"/>
        <v/>
      </c>
      <c r="R66" s="39" t="str">
        <f t="shared" si="11"/>
        <v/>
      </c>
      <c r="S66" s="41" t="str">
        <f t="shared" si="12"/>
        <v/>
      </c>
      <c r="T66" s="41" t="str">
        <f t="shared" si="13"/>
        <v/>
      </c>
    </row>
    <row r="67" spans="1:20" ht="18" customHeight="1" x14ac:dyDescent="0.25">
      <c r="A67" s="4" t="str">
        <f>IF(Prosjekter!$A66="","",Prosjekter!$A66)</f>
        <v/>
      </c>
      <c r="B67" s="4" t="str">
        <f>IF($A67="","",IFERROR(INDEX(Prosjekter!$B$3:$B$499, MATCH($A67, Prosjekter!$A$3:$A$499, 0)),""))</f>
        <v/>
      </c>
      <c r="C67" s="4" t="str">
        <f>IF($A67="","",IFERROR(INDEX(Prosjekter!$D$3:$D$499, MATCH($A67, Prosjekter!$A$3:$A$499, 0)),""))</f>
        <v/>
      </c>
      <c r="D67" s="4" t="str">
        <f>IF($A67="","",IFERROR(INDEX(Prosjekter!$E$3:$E$499, MATCH($A67, Prosjekter!$A$3:$A$499, 0)),""))</f>
        <v/>
      </c>
      <c r="E67" s="4" t="str">
        <f>IF($A67="","",IFERROR(INDEX(Prosjekter!$H$3:$H$499, MATCH($A67, Prosjekter!$A$3:$A$499, 0)),""))</f>
        <v/>
      </c>
      <c r="F67" s="13" t="str">
        <f>IF($A67="","",IFERROR(INDEX(Prosjekter!$F$3:$F$499, MATCH($A67, Prosjekter!$A$3:$A$499, 0)),""))</f>
        <v/>
      </c>
      <c r="G67" s="13" t="str">
        <f>IF($A67="","",IFERROR(INDEX(Prosjekter!$G$3:$G$499, MATCH($A67, Prosjekter!$A$3:$A$499, 0)),""))</f>
        <v/>
      </c>
      <c r="H67" s="38" t="str">
        <f>IF($A67="","",IFERROR(INDEX(Prosjekter!$I$3:$I$499, MATCH($A67, Prosjekter!$A$3:$A$499, 0)),""))</f>
        <v/>
      </c>
      <c r="I67" s="38" t="str">
        <f>IF($A67="","",SUMIFS(Timer!$F$3:$F$499,Timer!$C$3:$C$499,$A67,Timer!$B$3:$B$499,"&gt;="&amp;Innstillinger!$B$4,Timer!$B$3:$B$499,"&lt;="&amp;Innstillinger!$B$5))</f>
        <v/>
      </c>
      <c r="J67" s="38" t="str">
        <f t="shared" si="7"/>
        <v/>
      </c>
      <c r="K67" s="39" t="str">
        <f>IF($A67="","",SUMIFS(Timer!$H$3:$H$499,Timer!$C$3:$C$499,$A67,Timer!$B$3:$B$499,"&gt;="&amp;Innstillinger!$B$4,Timer!$B$3:$B$499,"&lt;="&amp;Innstillinger!$B$5))</f>
        <v/>
      </c>
      <c r="L67" s="39" t="str">
        <f>IF($A67="","",SUMIFS(Materialer!$I$3:$I$399,Materialer!$C$3:$C$399,$A67,Materialer!$B$3:$B$399,"&gt;="&amp;Innstillinger!$B$4,Materialer!$B$3:$B$399,"&lt;="&amp;Innstillinger!$B$5))</f>
        <v/>
      </c>
      <c r="M67" s="39" t="str">
        <f>IF($A67="","",SUMIFS('Andre kostnader'!$E$4:$E$200,'Andre kostnader'!$C$4:$C$200,$A67,'Andre kostnader'!$B$4:$B$200,"&gt;="&amp;Innstillinger!$B$4,'Andre kostnader'!$B$4:$B$200,"&lt;="&amp;Innstillinger!$B$5))</f>
        <v/>
      </c>
      <c r="N67" s="39" t="str">
        <f t="shared" si="8"/>
        <v/>
      </c>
      <c r="O67" s="39" t="str">
        <f>IF($A67="","",SUMIFS(Faktura!$E$3:$E$299,Faktura!$B$3:$B$299,$A67,Faktura!$C$3:$C$299,"&gt;="&amp;Innstillinger!$B$4,Faktura!$C$3:$C$299,"&lt;="&amp;Innstillinger!$B$5))</f>
        <v/>
      </c>
      <c r="P67" s="39" t="str">
        <f t="shared" si="9"/>
        <v/>
      </c>
      <c r="Q67" s="40" t="str">
        <f t="shared" si="10"/>
        <v/>
      </c>
      <c r="R67" s="39" t="str">
        <f t="shared" si="11"/>
        <v/>
      </c>
      <c r="S67" s="41" t="str">
        <f t="shared" si="12"/>
        <v/>
      </c>
      <c r="T67" s="41" t="str">
        <f t="shared" si="13"/>
        <v/>
      </c>
    </row>
    <row r="68" spans="1:20" ht="18" customHeight="1" x14ac:dyDescent="0.25">
      <c r="A68" s="4" t="str">
        <f>IF(Prosjekter!$A67="","",Prosjekter!$A67)</f>
        <v/>
      </c>
      <c r="B68" s="4" t="str">
        <f>IF($A68="","",IFERROR(INDEX(Prosjekter!$B$3:$B$499, MATCH($A68, Prosjekter!$A$3:$A$499, 0)),""))</f>
        <v/>
      </c>
      <c r="C68" s="4" t="str">
        <f>IF($A68="","",IFERROR(INDEX(Prosjekter!$D$3:$D$499, MATCH($A68, Prosjekter!$A$3:$A$499, 0)),""))</f>
        <v/>
      </c>
      <c r="D68" s="4" t="str">
        <f>IF($A68="","",IFERROR(INDEX(Prosjekter!$E$3:$E$499, MATCH($A68, Prosjekter!$A$3:$A$499, 0)),""))</f>
        <v/>
      </c>
      <c r="E68" s="4" t="str">
        <f>IF($A68="","",IFERROR(INDEX(Prosjekter!$H$3:$H$499, MATCH($A68, Prosjekter!$A$3:$A$499, 0)),""))</f>
        <v/>
      </c>
      <c r="F68" s="13" t="str">
        <f>IF($A68="","",IFERROR(INDEX(Prosjekter!$F$3:$F$499, MATCH($A68, Prosjekter!$A$3:$A$499, 0)),""))</f>
        <v/>
      </c>
      <c r="G68" s="13" t="str">
        <f>IF($A68="","",IFERROR(INDEX(Prosjekter!$G$3:$G$499, MATCH($A68, Prosjekter!$A$3:$A$499, 0)),""))</f>
        <v/>
      </c>
      <c r="H68" s="38" t="str">
        <f>IF($A68="","",IFERROR(INDEX(Prosjekter!$I$3:$I$499, MATCH($A68, Prosjekter!$A$3:$A$499, 0)),""))</f>
        <v/>
      </c>
      <c r="I68" s="38" t="str">
        <f>IF($A68="","",SUMIFS(Timer!$F$3:$F$499,Timer!$C$3:$C$499,$A68,Timer!$B$3:$B$499,"&gt;="&amp;Innstillinger!$B$4,Timer!$B$3:$B$499,"&lt;="&amp;Innstillinger!$B$5))</f>
        <v/>
      </c>
      <c r="J68" s="38" t="str">
        <f t="shared" ref="J68:J99" si="14">IF($A68="","",$I68-$H68)</f>
        <v/>
      </c>
      <c r="K68" s="39" t="str">
        <f>IF($A68="","",SUMIFS(Timer!$H$3:$H$499,Timer!$C$3:$C$499,$A68,Timer!$B$3:$B$499,"&gt;="&amp;Innstillinger!$B$4,Timer!$B$3:$B$499,"&lt;="&amp;Innstillinger!$B$5))</f>
        <v/>
      </c>
      <c r="L68" s="39" t="str">
        <f>IF($A68="","",SUMIFS(Materialer!$I$3:$I$399,Materialer!$C$3:$C$399,$A68,Materialer!$B$3:$B$399,"&gt;="&amp;Innstillinger!$B$4,Materialer!$B$3:$B$399,"&lt;="&amp;Innstillinger!$B$5))</f>
        <v/>
      </c>
      <c r="M68" s="39" t="str">
        <f>IF($A68="","",SUMIFS('Andre kostnader'!$E$4:$E$200,'Andre kostnader'!$C$4:$C$200,$A68,'Andre kostnader'!$B$4:$B$200,"&gt;="&amp;Innstillinger!$B$4,'Andre kostnader'!$B$4:$B$200,"&lt;="&amp;Innstillinger!$B$5))</f>
        <v/>
      </c>
      <c r="N68" s="39" t="str">
        <f t="shared" ref="N68:N99" si="15">IF($A68="","",$K68+$L68+$M68)</f>
        <v/>
      </c>
      <c r="O68" s="39" t="str">
        <f>IF($A68="","",SUMIFS(Faktura!$E$3:$E$299,Faktura!$B$3:$B$299,$A68,Faktura!$C$3:$C$299,"&gt;="&amp;Innstillinger!$B$4,Faktura!$C$3:$C$299,"&lt;="&amp;Innstillinger!$B$5))</f>
        <v/>
      </c>
      <c r="P68" s="39" t="str">
        <f t="shared" ref="P68:P99" si="16">IF($A68="","",$O68-$N68)</f>
        <v/>
      </c>
      <c r="Q68" s="40" t="str">
        <f t="shared" ref="Q68:Q99" si="17">IF($A68="","",IFERROR($P68/$O68,0))</f>
        <v/>
      </c>
      <c r="R68" s="39" t="str">
        <f t="shared" ref="R68:R99" si="18">IF($A68="","",IFERROR($P68/$I68,0))</f>
        <v/>
      </c>
      <c r="S68" s="41" t="str">
        <f t="shared" ref="S68:S99" si="19">IF($A68="","",(1+COUNTIF($P$4:$P$203, "&gt;"&amp;$P68)))</f>
        <v/>
      </c>
      <c r="T68" s="41" t="str">
        <f t="shared" ref="T68:T99" si="20">IF($A68="","",(1+COUNTIF($Q$4:$Q$203, "&gt;"&amp;$Q68)))</f>
        <v/>
      </c>
    </row>
    <row r="69" spans="1:20" ht="18" customHeight="1" x14ac:dyDescent="0.25">
      <c r="A69" s="4" t="str">
        <f>IF(Prosjekter!$A68="","",Prosjekter!$A68)</f>
        <v/>
      </c>
      <c r="B69" s="4" t="str">
        <f>IF($A69="","",IFERROR(INDEX(Prosjekter!$B$3:$B$499, MATCH($A69, Prosjekter!$A$3:$A$499, 0)),""))</f>
        <v/>
      </c>
      <c r="C69" s="4" t="str">
        <f>IF($A69="","",IFERROR(INDEX(Prosjekter!$D$3:$D$499, MATCH($A69, Prosjekter!$A$3:$A$499, 0)),""))</f>
        <v/>
      </c>
      <c r="D69" s="4" t="str">
        <f>IF($A69="","",IFERROR(INDEX(Prosjekter!$E$3:$E$499, MATCH($A69, Prosjekter!$A$3:$A$499, 0)),""))</f>
        <v/>
      </c>
      <c r="E69" s="4" t="str">
        <f>IF($A69="","",IFERROR(INDEX(Prosjekter!$H$3:$H$499, MATCH($A69, Prosjekter!$A$3:$A$499, 0)),""))</f>
        <v/>
      </c>
      <c r="F69" s="13" t="str">
        <f>IF($A69="","",IFERROR(INDEX(Prosjekter!$F$3:$F$499, MATCH($A69, Prosjekter!$A$3:$A$499, 0)),""))</f>
        <v/>
      </c>
      <c r="G69" s="13" t="str">
        <f>IF($A69="","",IFERROR(INDEX(Prosjekter!$G$3:$G$499, MATCH($A69, Prosjekter!$A$3:$A$499, 0)),""))</f>
        <v/>
      </c>
      <c r="H69" s="38" t="str">
        <f>IF($A69="","",IFERROR(INDEX(Prosjekter!$I$3:$I$499, MATCH($A69, Prosjekter!$A$3:$A$499, 0)),""))</f>
        <v/>
      </c>
      <c r="I69" s="38" t="str">
        <f>IF($A69="","",SUMIFS(Timer!$F$3:$F$499,Timer!$C$3:$C$499,$A69,Timer!$B$3:$B$499,"&gt;="&amp;Innstillinger!$B$4,Timer!$B$3:$B$499,"&lt;="&amp;Innstillinger!$B$5))</f>
        <v/>
      </c>
      <c r="J69" s="38" t="str">
        <f t="shared" si="14"/>
        <v/>
      </c>
      <c r="K69" s="39" t="str">
        <f>IF($A69="","",SUMIFS(Timer!$H$3:$H$499,Timer!$C$3:$C$499,$A69,Timer!$B$3:$B$499,"&gt;="&amp;Innstillinger!$B$4,Timer!$B$3:$B$499,"&lt;="&amp;Innstillinger!$B$5))</f>
        <v/>
      </c>
      <c r="L69" s="39" t="str">
        <f>IF($A69="","",SUMIFS(Materialer!$I$3:$I$399,Materialer!$C$3:$C$399,$A69,Materialer!$B$3:$B$399,"&gt;="&amp;Innstillinger!$B$4,Materialer!$B$3:$B$399,"&lt;="&amp;Innstillinger!$B$5))</f>
        <v/>
      </c>
      <c r="M69" s="39" t="str">
        <f>IF($A69="","",SUMIFS('Andre kostnader'!$E$4:$E$200,'Andre kostnader'!$C$4:$C$200,$A69,'Andre kostnader'!$B$4:$B$200,"&gt;="&amp;Innstillinger!$B$4,'Andre kostnader'!$B$4:$B$200,"&lt;="&amp;Innstillinger!$B$5))</f>
        <v/>
      </c>
      <c r="N69" s="39" t="str">
        <f t="shared" si="15"/>
        <v/>
      </c>
      <c r="O69" s="39" t="str">
        <f>IF($A69="","",SUMIFS(Faktura!$E$3:$E$299,Faktura!$B$3:$B$299,$A69,Faktura!$C$3:$C$299,"&gt;="&amp;Innstillinger!$B$4,Faktura!$C$3:$C$299,"&lt;="&amp;Innstillinger!$B$5))</f>
        <v/>
      </c>
      <c r="P69" s="39" t="str">
        <f t="shared" si="16"/>
        <v/>
      </c>
      <c r="Q69" s="40" t="str">
        <f t="shared" si="17"/>
        <v/>
      </c>
      <c r="R69" s="39" t="str">
        <f t="shared" si="18"/>
        <v/>
      </c>
      <c r="S69" s="41" t="str">
        <f t="shared" si="19"/>
        <v/>
      </c>
      <c r="T69" s="41" t="str">
        <f t="shared" si="20"/>
        <v/>
      </c>
    </row>
    <row r="70" spans="1:20" ht="18" customHeight="1" x14ac:dyDescent="0.25">
      <c r="A70" s="4" t="str">
        <f>IF(Prosjekter!$A69="","",Prosjekter!$A69)</f>
        <v/>
      </c>
      <c r="B70" s="4" t="str">
        <f>IF($A70="","",IFERROR(INDEX(Prosjekter!$B$3:$B$499, MATCH($A70, Prosjekter!$A$3:$A$499, 0)),""))</f>
        <v/>
      </c>
      <c r="C70" s="4" t="str">
        <f>IF($A70="","",IFERROR(INDEX(Prosjekter!$D$3:$D$499, MATCH($A70, Prosjekter!$A$3:$A$499, 0)),""))</f>
        <v/>
      </c>
      <c r="D70" s="4" t="str">
        <f>IF($A70="","",IFERROR(INDEX(Prosjekter!$E$3:$E$499, MATCH($A70, Prosjekter!$A$3:$A$499, 0)),""))</f>
        <v/>
      </c>
      <c r="E70" s="4" t="str">
        <f>IF($A70="","",IFERROR(INDEX(Prosjekter!$H$3:$H$499, MATCH($A70, Prosjekter!$A$3:$A$499, 0)),""))</f>
        <v/>
      </c>
      <c r="F70" s="13" t="str">
        <f>IF($A70="","",IFERROR(INDEX(Prosjekter!$F$3:$F$499, MATCH($A70, Prosjekter!$A$3:$A$499, 0)),""))</f>
        <v/>
      </c>
      <c r="G70" s="13" t="str">
        <f>IF($A70="","",IFERROR(INDEX(Prosjekter!$G$3:$G$499, MATCH($A70, Prosjekter!$A$3:$A$499, 0)),""))</f>
        <v/>
      </c>
      <c r="H70" s="38" t="str">
        <f>IF($A70="","",IFERROR(INDEX(Prosjekter!$I$3:$I$499, MATCH($A70, Prosjekter!$A$3:$A$499, 0)),""))</f>
        <v/>
      </c>
      <c r="I70" s="38" t="str">
        <f>IF($A70="","",SUMIFS(Timer!$F$3:$F$499,Timer!$C$3:$C$499,$A70,Timer!$B$3:$B$499,"&gt;="&amp;Innstillinger!$B$4,Timer!$B$3:$B$499,"&lt;="&amp;Innstillinger!$B$5))</f>
        <v/>
      </c>
      <c r="J70" s="38" t="str">
        <f t="shared" si="14"/>
        <v/>
      </c>
      <c r="K70" s="39" t="str">
        <f>IF($A70="","",SUMIFS(Timer!$H$3:$H$499,Timer!$C$3:$C$499,$A70,Timer!$B$3:$B$499,"&gt;="&amp;Innstillinger!$B$4,Timer!$B$3:$B$499,"&lt;="&amp;Innstillinger!$B$5))</f>
        <v/>
      </c>
      <c r="L70" s="39" t="str">
        <f>IF($A70="","",SUMIFS(Materialer!$I$3:$I$399,Materialer!$C$3:$C$399,$A70,Materialer!$B$3:$B$399,"&gt;="&amp;Innstillinger!$B$4,Materialer!$B$3:$B$399,"&lt;="&amp;Innstillinger!$B$5))</f>
        <v/>
      </c>
      <c r="M70" s="39" t="str">
        <f>IF($A70="","",SUMIFS('Andre kostnader'!$E$4:$E$200,'Andre kostnader'!$C$4:$C$200,$A70,'Andre kostnader'!$B$4:$B$200,"&gt;="&amp;Innstillinger!$B$4,'Andre kostnader'!$B$4:$B$200,"&lt;="&amp;Innstillinger!$B$5))</f>
        <v/>
      </c>
      <c r="N70" s="39" t="str">
        <f t="shared" si="15"/>
        <v/>
      </c>
      <c r="O70" s="39" t="str">
        <f>IF($A70="","",SUMIFS(Faktura!$E$3:$E$299,Faktura!$B$3:$B$299,$A70,Faktura!$C$3:$C$299,"&gt;="&amp;Innstillinger!$B$4,Faktura!$C$3:$C$299,"&lt;="&amp;Innstillinger!$B$5))</f>
        <v/>
      </c>
      <c r="P70" s="39" t="str">
        <f t="shared" si="16"/>
        <v/>
      </c>
      <c r="Q70" s="40" t="str">
        <f t="shared" si="17"/>
        <v/>
      </c>
      <c r="R70" s="39" t="str">
        <f t="shared" si="18"/>
        <v/>
      </c>
      <c r="S70" s="41" t="str">
        <f t="shared" si="19"/>
        <v/>
      </c>
      <c r="T70" s="41" t="str">
        <f t="shared" si="20"/>
        <v/>
      </c>
    </row>
    <row r="71" spans="1:20" ht="18" customHeight="1" x14ac:dyDescent="0.25">
      <c r="A71" s="4" t="str">
        <f>IF(Prosjekter!$A70="","",Prosjekter!$A70)</f>
        <v/>
      </c>
      <c r="B71" s="4" t="str">
        <f>IF($A71="","",IFERROR(INDEX(Prosjekter!$B$3:$B$499, MATCH($A71, Prosjekter!$A$3:$A$499, 0)),""))</f>
        <v/>
      </c>
      <c r="C71" s="4" t="str">
        <f>IF($A71="","",IFERROR(INDEX(Prosjekter!$D$3:$D$499, MATCH($A71, Prosjekter!$A$3:$A$499, 0)),""))</f>
        <v/>
      </c>
      <c r="D71" s="4" t="str">
        <f>IF($A71="","",IFERROR(INDEX(Prosjekter!$E$3:$E$499, MATCH($A71, Prosjekter!$A$3:$A$499, 0)),""))</f>
        <v/>
      </c>
      <c r="E71" s="4" t="str">
        <f>IF($A71="","",IFERROR(INDEX(Prosjekter!$H$3:$H$499, MATCH($A71, Prosjekter!$A$3:$A$499, 0)),""))</f>
        <v/>
      </c>
      <c r="F71" s="13" t="str">
        <f>IF($A71="","",IFERROR(INDEX(Prosjekter!$F$3:$F$499, MATCH($A71, Prosjekter!$A$3:$A$499, 0)),""))</f>
        <v/>
      </c>
      <c r="G71" s="13" t="str">
        <f>IF($A71="","",IFERROR(INDEX(Prosjekter!$G$3:$G$499, MATCH($A71, Prosjekter!$A$3:$A$499, 0)),""))</f>
        <v/>
      </c>
      <c r="H71" s="38" t="str">
        <f>IF($A71="","",IFERROR(INDEX(Prosjekter!$I$3:$I$499, MATCH($A71, Prosjekter!$A$3:$A$499, 0)),""))</f>
        <v/>
      </c>
      <c r="I71" s="38" t="str">
        <f>IF($A71="","",SUMIFS(Timer!$F$3:$F$499,Timer!$C$3:$C$499,$A71,Timer!$B$3:$B$499,"&gt;="&amp;Innstillinger!$B$4,Timer!$B$3:$B$499,"&lt;="&amp;Innstillinger!$B$5))</f>
        <v/>
      </c>
      <c r="J71" s="38" t="str">
        <f t="shared" si="14"/>
        <v/>
      </c>
      <c r="K71" s="39" t="str">
        <f>IF($A71="","",SUMIFS(Timer!$H$3:$H$499,Timer!$C$3:$C$499,$A71,Timer!$B$3:$B$499,"&gt;="&amp;Innstillinger!$B$4,Timer!$B$3:$B$499,"&lt;="&amp;Innstillinger!$B$5))</f>
        <v/>
      </c>
      <c r="L71" s="39" t="str">
        <f>IF($A71="","",SUMIFS(Materialer!$I$3:$I$399,Materialer!$C$3:$C$399,$A71,Materialer!$B$3:$B$399,"&gt;="&amp;Innstillinger!$B$4,Materialer!$B$3:$B$399,"&lt;="&amp;Innstillinger!$B$5))</f>
        <v/>
      </c>
      <c r="M71" s="39" t="str">
        <f>IF($A71="","",SUMIFS('Andre kostnader'!$E$4:$E$200,'Andre kostnader'!$C$4:$C$200,$A71,'Andre kostnader'!$B$4:$B$200,"&gt;="&amp;Innstillinger!$B$4,'Andre kostnader'!$B$4:$B$200,"&lt;="&amp;Innstillinger!$B$5))</f>
        <v/>
      </c>
      <c r="N71" s="39" t="str">
        <f t="shared" si="15"/>
        <v/>
      </c>
      <c r="O71" s="39" t="str">
        <f>IF($A71="","",SUMIFS(Faktura!$E$3:$E$299,Faktura!$B$3:$B$299,$A71,Faktura!$C$3:$C$299,"&gt;="&amp;Innstillinger!$B$4,Faktura!$C$3:$C$299,"&lt;="&amp;Innstillinger!$B$5))</f>
        <v/>
      </c>
      <c r="P71" s="39" t="str">
        <f t="shared" si="16"/>
        <v/>
      </c>
      <c r="Q71" s="40" t="str">
        <f t="shared" si="17"/>
        <v/>
      </c>
      <c r="R71" s="39" t="str">
        <f t="shared" si="18"/>
        <v/>
      </c>
      <c r="S71" s="41" t="str">
        <f t="shared" si="19"/>
        <v/>
      </c>
      <c r="T71" s="41" t="str">
        <f t="shared" si="20"/>
        <v/>
      </c>
    </row>
    <row r="72" spans="1:20" ht="18" customHeight="1" x14ac:dyDescent="0.25">
      <c r="A72" s="4" t="str">
        <f>IF(Prosjekter!$A71="","",Prosjekter!$A71)</f>
        <v/>
      </c>
      <c r="B72" s="4" t="str">
        <f>IF($A72="","",IFERROR(INDEX(Prosjekter!$B$3:$B$499, MATCH($A72, Prosjekter!$A$3:$A$499, 0)),""))</f>
        <v/>
      </c>
      <c r="C72" s="4" t="str">
        <f>IF($A72="","",IFERROR(INDEX(Prosjekter!$D$3:$D$499, MATCH($A72, Prosjekter!$A$3:$A$499, 0)),""))</f>
        <v/>
      </c>
      <c r="D72" s="4" t="str">
        <f>IF($A72="","",IFERROR(INDEX(Prosjekter!$E$3:$E$499, MATCH($A72, Prosjekter!$A$3:$A$499, 0)),""))</f>
        <v/>
      </c>
      <c r="E72" s="4" t="str">
        <f>IF($A72="","",IFERROR(INDEX(Prosjekter!$H$3:$H$499, MATCH($A72, Prosjekter!$A$3:$A$499, 0)),""))</f>
        <v/>
      </c>
      <c r="F72" s="13" t="str">
        <f>IF($A72="","",IFERROR(INDEX(Prosjekter!$F$3:$F$499, MATCH($A72, Prosjekter!$A$3:$A$499, 0)),""))</f>
        <v/>
      </c>
      <c r="G72" s="13" t="str">
        <f>IF($A72="","",IFERROR(INDEX(Prosjekter!$G$3:$G$499, MATCH($A72, Prosjekter!$A$3:$A$499, 0)),""))</f>
        <v/>
      </c>
      <c r="H72" s="38" t="str">
        <f>IF($A72="","",IFERROR(INDEX(Prosjekter!$I$3:$I$499, MATCH($A72, Prosjekter!$A$3:$A$499, 0)),""))</f>
        <v/>
      </c>
      <c r="I72" s="38" t="str">
        <f>IF($A72="","",SUMIFS(Timer!$F$3:$F$499,Timer!$C$3:$C$499,$A72,Timer!$B$3:$B$499,"&gt;="&amp;Innstillinger!$B$4,Timer!$B$3:$B$499,"&lt;="&amp;Innstillinger!$B$5))</f>
        <v/>
      </c>
      <c r="J72" s="38" t="str">
        <f t="shared" si="14"/>
        <v/>
      </c>
      <c r="K72" s="39" t="str">
        <f>IF($A72="","",SUMIFS(Timer!$H$3:$H$499,Timer!$C$3:$C$499,$A72,Timer!$B$3:$B$499,"&gt;="&amp;Innstillinger!$B$4,Timer!$B$3:$B$499,"&lt;="&amp;Innstillinger!$B$5))</f>
        <v/>
      </c>
      <c r="L72" s="39" t="str">
        <f>IF($A72="","",SUMIFS(Materialer!$I$3:$I$399,Materialer!$C$3:$C$399,$A72,Materialer!$B$3:$B$399,"&gt;="&amp;Innstillinger!$B$4,Materialer!$B$3:$B$399,"&lt;="&amp;Innstillinger!$B$5))</f>
        <v/>
      </c>
      <c r="M72" s="39" t="str">
        <f>IF($A72="","",SUMIFS('Andre kostnader'!$E$4:$E$200,'Andre kostnader'!$C$4:$C$200,$A72,'Andre kostnader'!$B$4:$B$200,"&gt;="&amp;Innstillinger!$B$4,'Andre kostnader'!$B$4:$B$200,"&lt;="&amp;Innstillinger!$B$5))</f>
        <v/>
      </c>
      <c r="N72" s="39" t="str">
        <f t="shared" si="15"/>
        <v/>
      </c>
      <c r="O72" s="39" t="str">
        <f>IF($A72="","",SUMIFS(Faktura!$E$3:$E$299,Faktura!$B$3:$B$299,$A72,Faktura!$C$3:$C$299,"&gt;="&amp;Innstillinger!$B$4,Faktura!$C$3:$C$299,"&lt;="&amp;Innstillinger!$B$5))</f>
        <v/>
      </c>
      <c r="P72" s="39" t="str">
        <f t="shared" si="16"/>
        <v/>
      </c>
      <c r="Q72" s="40" t="str">
        <f t="shared" si="17"/>
        <v/>
      </c>
      <c r="R72" s="39" t="str">
        <f t="shared" si="18"/>
        <v/>
      </c>
      <c r="S72" s="41" t="str">
        <f t="shared" si="19"/>
        <v/>
      </c>
      <c r="T72" s="41" t="str">
        <f t="shared" si="20"/>
        <v/>
      </c>
    </row>
    <row r="73" spans="1:20" ht="18" customHeight="1" x14ac:dyDescent="0.25">
      <c r="A73" s="4" t="str">
        <f>IF(Prosjekter!$A72="","",Prosjekter!$A72)</f>
        <v/>
      </c>
      <c r="B73" s="4" t="str">
        <f>IF($A73="","",IFERROR(INDEX(Prosjekter!$B$3:$B$499, MATCH($A73, Prosjekter!$A$3:$A$499, 0)),""))</f>
        <v/>
      </c>
      <c r="C73" s="4" t="str">
        <f>IF($A73="","",IFERROR(INDEX(Prosjekter!$D$3:$D$499, MATCH($A73, Prosjekter!$A$3:$A$499, 0)),""))</f>
        <v/>
      </c>
      <c r="D73" s="4" t="str">
        <f>IF($A73="","",IFERROR(INDEX(Prosjekter!$E$3:$E$499, MATCH($A73, Prosjekter!$A$3:$A$499, 0)),""))</f>
        <v/>
      </c>
      <c r="E73" s="4" t="str">
        <f>IF($A73="","",IFERROR(INDEX(Prosjekter!$H$3:$H$499, MATCH($A73, Prosjekter!$A$3:$A$499, 0)),""))</f>
        <v/>
      </c>
      <c r="F73" s="13" t="str">
        <f>IF($A73="","",IFERROR(INDEX(Prosjekter!$F$3:$F$499, MATCH($A73, Prosjekter!$A$3:$A$499, 0)),""))</f>
        <v/>
      </c>
      <c r="G73" s="13" t="str">
        <f>IF($A73="","",IFERROR(INDEX(Prosjekter!$G$3:$G$499, MATCH($A73, Prosjekter!$A$3:$A$499, 0)),""))</f>
        <v/>
      </c>
      <c r="H73" s="38" t="str">
        <f>IF($A73="","",IFERROR(INDEX(Prosjekter!$I$3:$I$499, MATCH($A73, Prosjekter!$A$3:$A$499, 0)),""))</f>
        <v/>
      </c>
      <c r="I73" s="38" t="str">
        <f>IF($A73="","",SUMIFS(Timer!$F$3:$F$499,Timer!$C$3:$C$499,$A73,Timer!$B$3:$B$499,"&gt;="&amp;Innstillinger!$B$4,Timer!$B$3:$B$499,"&lt;="&amp;Innstillinger!$B$5))</f>
        <v/>
      </c>
      <c r="J73" s="38" t="str">
        <f t="shared" si="14"/>
        <v/>
      </c>
      <c r="K73" s="39" t="str">
        <f>IF($A73="","",SUMIFS(Timer!$H$3:$H$499,Timer!$C$3:$C$499,$A73,Timer!$B$3:$B$499,"&gt;="&amp;Innstillinger!$B$4,Timer!$B$3:$B$499,"&lt;="&amp;Innstillinger!$B$5))</f>
        <v/>
      </c>
      <c r="L73" s="39" t="str">
        <f>IF($A73="","",SUMIFS(Materialer!$I$3:$I$399,Materialer!$C$3:$C$399,$A73,Materialer!$B$3:$B$399,"&gt;="&amp;Innstillinger!$B$4,Materialer!$B$3:$B$399,"&lt;="&amp;Innstillinger!$B$5))</f>
        <v/>
      </c>
      <c r="M73" s="39" t="str">
        <f>IF($A73="","",SUMIFS('Andre kostnader'!$E$4:$E$200,'Andre kostnader'!$C$4:$C$200,$A73,'Andre kostnader'!$B$4:$B$200,"&gt;="&amp;Innstillinger!$B$4,'Andre kostnader'!$B$4:$B$200,"&lt;="&amp;Innstillinger!$B$5))</f>
        <v/>
      </c>
      <c r="N73" s="39" t="str">
        <f t="shared" si="15"/>
        <v/>
      </c>
      <c r="O73" s="39" t="str">
        <f>IF($A73="","",SUMIFS(Faktura!$E$3:$E$299,Faktura!$B$3:$B$299,$A73,Faktura!$C$3:$C$299,"&gt;="&amp;Innstillinger!$B$4,Faktura!$C$3:$C$299,"&lt;="&amp;Innstillinger!$B$5))</f>
        <v/>
      </c>
      <c r="P73" s="39" t="str">
        <f t="shared" si="16"/>
        <v/>
      </c>
      <c r="Q73" s="40" t="str">
        <f t="shared" si="17"/>
        <v/>
      </c>
      <c r="R73" s="39" t="str">
        <f t="shared" si="18"/>
        <v/>
      </c>
      <c r="S73" s="41" t="str">
        <f t="shared" si="19"/>
        <v/>
      </c>
      <c r="T73" s="41" t="str">
        <f t="shared" si="20"/>
        <v/>
      </c>
    </row>
    <row r="74" spans="1:20" ht="18" customHeight="1" x14ac:dyDescent="0.25">
      <c r="A74" s="4" t="str">
        <f>IF(Prosjekter!$A73="","",Prosjekter!$A73)</f>
        <v/>
      </c>
      <c r="B74" s="4" t="str">
        <f>IF($A74="","",IFERROR(INDEX(Prosjekter!$B$3:$B$499, MATCH($A74, Prosjekter!$A$3:$A$499, 0)),""))</f>
        <v/>
      </c>
      <c r="C74" s="4" t="str">
        <f>IF($A74="","",IFERROR(INDEX(Prosjekter!$D$3:$D$499, MATCH($A74, Prosjekter!$A$3:$A$499, 0)),""))</f>
        <v/>
      </c>
      <c r="D74" s="4" t="str">
        <f>IF($A74="","",IFERROR(INDEX(Prosjekter!$E$3:$E$499, MATCH($A74, Prosjekter!$A$3:$A$499, 0)),""))</f>
        <v/>
      </c>
      <c r="E74" s="4" t="str">
        <f>IF($A74="","",IFERROR(INDEX(Prosjekter!$H$3:$H$499, MATCH($A74, Prosjekter!$A$3:$A$499, 0)),""))</f>
        <v/>
      </c>
      <c r="F74" s="13" t="str">
        <f>IF($A74="","",IFERROR(INDEX(Prosjekter!$F$3:$F$499, MATCH($A74, Prosjekter!$A$3:$A$499, 0)),""))</f>
        <v/>
      </c>
      <c r="G74" s="13" t="str">
        <f>IF($A74="","",IFERROR(INDEX(Prosjekter!$G$3:$G$499, MATCH($A74, Prosjekter!$A$3:$A$499, 0)),""))</f>
        <v/>
      </c>
      <c r="H74" s="38" t="str">
        <f>IF($A74="","",IFERROR(INDEX(Prosjekter!$I$3:$I$499, MATCH($A74, Prosjekter!$A$3:$A$499, 0)),""))</f>
        <v/>
      </c>
      <c r="I74" s="38" t="str">
        <f>IF($A74="","",SUMIFS(Timer!$F$3:$F$499,Timer!$C$3:$C$499,$A74,Timer!$B$3:$B$499,"&gt;="&amp;Innstillinger!$B$4,Timer!$B$3:$B$499,"&lt;="&amp;Innstillinger!$B$5))</f>
        <v/>
      </c>
      <c r="J74" s="38" t="str">
        <f t="shared" si="14"/>
        <v/>
      </c>
      <c r="K74" s="39" t="str">
        <f>IF($A74="","",SUMIFS(Timer!$H$3:$H$499,Timer!$C$3:$C$499,$A74,Timer!$B$3:$B$499,"&gt;="&amp;Innstillinger!$B$4,Timer!$B$3:$B$499,"&lt;="&amp;Innstillinger!$B$5))</f>
        <v/>
      </c>
      <c r="L74" s="39" t="str">
        <f>IF($A74="","",SUMIFS(Materialer!$I$3:$I$399,Materialer!$C$3:$C$399,$A74,Materialer!$B$3:$B$399,"&gt;="&amp;Innstillinger!$B$4,Materialer!$B$3:$B$399,"&lt;="&amp;Innstillinger!$B$5))</f>
        <v/>
      </c>
      <c r="M74" s="39" t="str">
        <f>IF($A74="","",SUMIFS('Andre kostnader'!$E$4:$E$200,'Andre kostnader'!$C$4:$C$200,$A74,'Andre kostnader'!$B$4:$B$200,"&gt;="&amp;Innstillinger!$B$4,'Andre kostnader'!$B$4:$B$200,"&lt;="&amp;Innstillinger!$B$5))</f>
        <v/>
      </c>
      <c r="N74" s="39" t="str">
        <f t="shared" si="15"/>
        <v/>
      </c>
      <c r="O74" s="39" t="str">
        <f>IF($A74="","",SUMIFS(Faktura!$E$3:$E$299,Faktura!$B$3:$B$299,$A74,Faktura!$C$3:$C$299,"&gt;="&amp;Innstillinger!$B$4,Faktura!$C$3:$C$299,"&lt;="&amp;Innstillinger!$B$5))</f>
        <v/>
      </c>
      <c r="P74" s="39" t="str">
        <f t="shared" si="16"/>
        <v/>
      </c>
      <c r="Q74" s="40" t="str">
        <f t="shared" si="17"/>
        <v/>
      </c>
      <c r="R74" s="39" t="str">
        <f t="shared" si="18"/>
        <v/>
      </c>
      <c r="S74" s="41" t="str">
        <f t="shared" si="19"/>
        <v/>
      </c>
      <c r="T74" s="41" t="str">
        <f t="shared" si="20"/>
        <v/>
      </c>
    </row>
    <row r="75" spans="1:20" ht="18" customHeight="1" x14ac:dyDescent="0.25">
      <c r="A75" s="4" t="str">
        <f>IF(Prosjekter!$A74="","",Prosjekter!$A74)</f>
        <v/>
      </c>
      <c r="B75" s="4" t="str">
        <f>IF($A75="","",IFERROR(INDEX(Prosjekter!$B$3:$B$499, MATCH($A75, Prosjekter!$A$3:$A$499, 0)),""))</f>
        <v/>
      </c>
      <c r="C75" s="4" t="str">
        <f>IF($A75="","",IFERROR(INDEX(Prosjekter!$D$3:$D$499, MATCH($A75, Prosjekter!$A$3:$A$499, 0)),""))</f>
        <v/>
      </c>
      <c r="D75" s="4" t="str">
        <f>IF($A75="","",IFERROR(INDEX(Prosjekter!$E$3:$E$499, MATCH($A75, Prosjekter!$A$3:$A$499, 0)),""))</f>
        <v/>
      </c>
      <c r="E75" s="4" t="str">
        <f>IF($A75="","",IFERROR(INDEX(Prosjekter!$H$3:$H$499, MATCH($A75, Prosjekter!$A$3:$A$499, 0)),""))</f>
        <v/>
      </c>
      <c r="F75" s="13" t="str">
        <f>IF($A75="","",IFERROR(INDEX(Prosjekter!$F$3:$F$499, MATCH($A75, Prosjekter!$A$3:$A$499, 0)),""))</f>
        <v/>
      </c>
      <c r="G75" s="13" t="str">
        <f>IF($A75="","",IFERROR(INDEX(Prosjekter!$G$3:$G$499, MATCH($A75, Prosjekter!$A$3:$A$499, 0)),""))</f>
        <v/>
      </c>
      <c r="H75" s="38" t="str">
        <f>IF($A75="","",IFERROR(INDEX(Prosjekter!$I$3:$I$499, MATCH($A75, Prosjekter!$A$3:$A$499, 0)),""))</f>
        <v/>
      </c>
      <c r="I75" s="38" t="str">
        <f>IF($A75="","",SUMIFS(Timer!$F$3:$F$499,Timer!$C$3:$C$499,$A75,Timer!$B$3:$B$499,"&gt;="&amp;Innstillinger!$B$4,Timer!$B$3:$B$499,"&lt;="&amp;Innstillinger!$B$5))</f>
        <v/>
      </c>
      <c r="J75" s="38" t="str">
        <f t="shared" si="14"/>
        <v/>
      </c>
      <c r="K75" s="39" t="str">
        <f>IF($A75="","",SUMIFS(Timer!$H$3:$H$499,Timer!$C$3:$C$499,$A75,Timer!$B$3:$B$499,"&gt;="&amp;Innstillinger!$B$4,Timer!$B$3:$B$499,"&lt;="&amp;Innstillinger!$B$5))</f>
        <v/>
      </c>
      <c r="L75" s="39" t="str">
        <f>IF($A75="","",SUMIFS(Materialer!$I$3:$I$399,Materialer!$C$3:$C$399,$A75,Materialer!$B$3:$B$399,"&gt;="&amp;Innstillinger!$B$4,Materialer!$B$3:$B$399,"&lt;="&amp;Innstillinger!$B$5))</f>
        <v/>
      </c>
      <c r="M75" s="39" t="str">
        <f>IF($A75="","",SUMIFS('Andre kostnader'!$E$4:$E$200,'Andre kostnader'!$C$4:$C$200,$A75,'Andre kostnader'!$B$4:$B$200,"&gt;="&amp;Innstillinger!$B$4,'Andre kostnader'!$B$4:$B$200,"&lt;="&amp;Innstillinger!$B$5))</f>
        <v/>
      </c>
      <c r="N75" s="39" t="str">
        <f t="shared" si="15"/>
        <v/>
      </c>
      <c r="O75" s="39" t="str">
        <f>IF($A75="","",SUMIFS(Faktura!$E$3:$E$299,Faktura!$B$3:$B$299,$A75,Faktura!$C$3:$C$299,"&gt;="&amp;Innstillinger!$B$4,Faktura!$C$3:$C$299,"&lt;="&amp;Innstillinger!$B$5))</f>
        <v/>
      </c>
      <c r="P75" s="39" t="str">
        <f t="shared" si="16"/>
        <v/>
      </c>
      <c r="Q75" s="40" t="str">
        <f t="shared" si="17"/>
        <v/>
      </c>
      <c r="R75" s="39" t="str">
        <f t="shared" si="18"/>
        <v/>
      </c>
      <c r="S75" s="41" t="str">
        <f t="shared" si="19"/>
        <v/>
      </c>
      <c r="T75" s="41" t="str">
        <f t="shared" si="20"/>
        <v/>
      </c>
    </row>
    <row r="76" spans="1:20" ht="18" customHeight="1" x14ac:dyDescent="0.25">
      <c r="A76" s="4" t="str">
        <f>IF(Prosjekter!$A75="","",Prosjekter!$A75)</f>
        <v/>
      </c>
      <c r="B76" s="4" t="str">
        <f>IF($A76="","",IFERROR(INDEX(Prosjekter!$B$3:$B$499, MATCH($A76, Prosjekter!$A$3:$A$499, 0)),""))</f>
        <v/>
      </c>
      <c r="C76" s="4" t="str">
        <f>IF($A76="","",IFERROR(INDEX(Prosjekter!$D$3:$D$499, MATCH($A76, Prosjekter!$A$3:$A$499, 0)),""))</f>
        <v/>
      </c>
      <c r="D76" s="4" t="str">
        <f>IF($A76="","",IFERROR(INDEX(Prosjekter!$E$3:$E$499, MATCH($A76, Prosjekter!$A$3:$A$499, 0)),""))</f>
        <v/>
      </c>
      <c r="E76" s="4" t="str">
        <f>IF($A76="","",IFERROR(INDEX(Prosjekter!$H$3:$H$499, MATCH($A76, Prosjekter!$A$3:$A$499, 0)),""))</f>
        <v/>
      </c>
      <c r="F76" s="13" t="str">
        <f>IF($A76="","",IFERROR(INDEX(Prosjekter!$F$3:$F$499, MATCH($A76, Prosjekter!$A$3:$A$499, 0)),""))</f>
        <v/>
      </c>
      <c r="G76" s="13" t="str">
        <f>IF($A76="","",IFERROR(INDEX(Prosjekter!$G$3:$G$499, MATCH($A76, Prosjekter!$A$3:$A$499, 0)),""))</f>
        <v/>
      </c>
      <c r="H76" s="38" t="str">
        <f>IF($A76="","",IFERROR(INDEX(Prosjekter!$I$3:$I$499, MATCH($A76, Prosjekter!$A$3:$A$499, 0)),""))</f>
        <v/>
      </c>
      <c r="I76" s="38" t="str">
        <f>IF($A76="","",SUMIFS(Timer!$F$3:$F$499,Timer!$C$3:$C$499,$A76,Timer!$B$3:$B$499,"&gt;="&amp;Innstillinger!$B$4,Timer!$B$3:$B$499,"&lt;="&amp;Innstillinger!$B$5))</f>
        <v/>
      </c>
      <c r="J76" s="38" t="str">
        <f t="shared" si="14"/>
        <v/>
      </c>
      <c r="K76" s="39" t="str">
        <f>IF($A76="","",SUMIFS(Timer!$H$3:$H$499,Timer!$C$3:$C$499,$A76,Timer!$B$3:$B$499,"&gt;="&amp;Innstillinger!$B$4,Timer!$B$3:$B$499,"&lt;="&amp;Innstillinger!$B$5))</f>
        <v/>
      </c>
      <c r="L76" s="39" t="str">
        <f>IF($A76="","",SUMIFS(Materialer!$I$3:$I$399,Materialer!$C$3:$C$399,$A76,Materialer!$B$3:$B$399,"&gt;="&amp;Innstillinger!$B$4,Materialer!$B$3:$B$399,"&lt;="&amp;Innstillinger!$B$5))</f>
        <v/>
      </c>
      <c r="M76" s="39" t="str">
        <f>IF($A76="","",SUMIFS('Andre kostnader'!$E$4:$E$200,'Andre kostnader'!$C$4:$C$200,$A76,'Andre kostnader'!$B$4:$B$200,"&gt;="&amp;Innstillinger!$B$4,'Andre kostnader'!$B$4:$B$200,"&lt;="&amp;Innstillinger!$B$5))</f>
        <v/>
      </c>
      <c r="N76" s="39" t="str">
        <f t="shared" si="15"/>
        <v/>
      </c>
      <c r="O76" s="39" t="str">
        <f>IF($A76="","",SUMIFS(Faktura!$E$3:$E$299,Faktura!$B$3:$B$299,$A76,Faktura!$C$3:$C$299,"&gt;="&amp;Innstillinger!$B$4,Faktura!$C$3:$C$299,"&lt;="&amp;Innstillinger!$B$5))</f>
        <v/>
      </c>
      <c r="P76" s="39" t="str">
        <f t="shared" si="16"/>
        <v/>
      </c>
      <c r="Q76" s="40" t="str">
        <f t="shared" si="17"/>
        <v/>
      </c>
      <c r="R76" s="39" t="str">
        <f t="shared" si="18"/>
        <v/>
      </c>
      <c r="S76" s="41" t="str">
        <f t="shared" si="19"/>
        <v/>
      </c>
      <c r="T76" s="41" t="str">
        <f t="shared" si="20"/>
        <v/>
      </c>
    </row>
    <row r="77" spans="1:20" ht="18" customHeight="1" x14ac:dyDescent="0.25">
      <c r="A77" s="4" t="str">
        <f>IF(Prosjekter!$A76="","",Prosjekter!$A76)</f>
        <v/>
      </c>
      <c r="B77" s="4" t="str">
        <f>IF($A77="","",IFERROR(INDEX(Prosjekter!$B$3:$B$499, MATCH($A77, Prosjekter!$A$3:$A$499, 0)),""))</f>
        <v/>
      </c>
      <c r="C77" s="4" t="str">
        <f>IF($A77="","",IFERROR(INDEX(Prosjekter!$D$3:$D$499, MATCH($A77, Prosjekter!$A$3:$A$499, 0)),""))</f>
        <v/>
      </c>
      <c r="D77" s="4" t="str">
        <f>IF($A77="","",IFERROR(INDEX(Prosjekter!$E$3:$E$499, MATCH($A77, Prosjekter!$A$3:$A$499, 0)),""))</f>
        <v/>
      </c>
      <c r="E77" s="4" t="str">
        <f>IF($A77="","",IFERROR(INDEX(Prosjekter!$H$3:$H$499, MATCH($A77, Prosjekter!$A$3:$A$499, 0)),""))</f>
        <v/>
      </c>
      <c r="F77" s="13" t="str">
        <f>IF($A77="","",IFERROR(INDEX(Prosjekter!$F$3:$F$499, MATCH($A77, Prosjekter!$A$3:$A$499, 0)),""))</f>
        <v/>
      </c>
      <c r="G77" s="13" t="str">
        <f>IF($A77="","",IFERROR(INDEX(Prosjekter!$G$3:$G$499, MATCH($A77, Prosjekter!$A$3:$A$499, 0)),""))</f>
        <v/>
      </c>
      <c r="H77" s="38" t="str">
        <f>IF($A77="","",IFERROR(INDEX(Prosjekter!$I$3:$I$499, MATCH($A77, Prosjekter!$A$3:$A$499, 0)),""))</f>
        <v/>
      </c>
      <c r="I77" s="38" t="str">
        <f>IF($A77="","",SUMIFS(Timer!$F$3:$F$499,Timer!$C$3:$C$499,$A77,Timer!$B$3:$B$499,"&gt;="&amp;Innstillinger!$B$4,Timer!$B$3:$B$499,"&lt;="&amp;Innstillinger!$B$5))</f>
        <v/>
      </c>
      <c r="J77" s="38" t="str">
        <f t="shared" si="14"/>
        <v/>
      </c>
      <c r="K77" s="39" t="str">
        <f>IF($A77="","",SUMIFS(Timer!$H$3:$H$499,Timer!$C$3:$C$499,$A77,Timer!$B$3:$B$499,"&gt;="&amp;Innstillinger!$B$4,Timer!$B$3:$B$499,"&lt;="&amp;Innstillinger!$B$5))</f>
        <v/>
      </c>
      <c r="L77" s="39" t="str">
        <f>IF($A77="","",SUMIFS(Materialer!$I$3:$I$399,Materialer!$C$3:$C$399,$A77,Materialer!$B$3:$B$399,"&gt;="&amp;Innstillinger!$B$4,Materialer!$B$3:$B$399,"&lt;="&amp;Innstillinger!$B$5))</f>
        <v/>
      </c>
      <c r="M77" s="39" t="str">
        <f>IF($A77="","",SUMIFS('Andre kostnader'!$E$4:$E$200,'Andre kostnader'!$C$4:$C$200,$A77,'Andre kostnader'!$B$4:$B$200,"&gt;="&amp;Innstillinger!$B$4,'Andre kostnader'!$B$4:$B$200,"&lt;="&amp;Innstillinger!$B$5))</f>
        <v/>
      </c>
      <c r="N77" s="39" t="str">
        <f t="shared" si="15"/>
        <v/>
      </c>
      <c r="O77" s="39" t="str">
        <f>IF($A77="","",SUMIFS(Faktura!$E$3:$E$299,Faktura!$B$3:$B$299,$A77,Faktura!$C$3:$C$299,"&gt;="&amp;Innstillinger!$B$4,Faktura!$C$3:$C$299,"&lt;="&amp;Innstillinger!$B$5))</f>
        <v/>
      </c>
      <c r="P77" s="39" t="str">
        <f t="shared" si="16"/>
        <v/>
      </c>
      <c r="Q77" s="40" t="str">
        <f t="shared" si="17"/>
        <v/>
      </c>
      <c r="R77" s="39" t="str">
        <f t="shared" si="18"/>
        <v/>
      </c>
      <c r="S77" s="41" t="str">
        <f t="shared" si="19"/>
        <v/>
      </c>
      <c r="T77" s="41" t="str">
        <f t="shared" si="20"/>
        <v/>
      </c>
    </row>
    <row r="78" spans="1:20" ht="18" customHeight="1" x14ac:dyDescent="0.25">
      <c r="A78" s="4" t="str">
        <f>IF(Prosjekter!$A77="","",Prosjekter!$A77)</f>
        <v/>
      </c>
      <c r="B78" s="4" t="str">
        <f>IF($A78="","",IFERROR(INDEX(Prosjekter!$B$3:$B$499, MATCH($A78, Prosjekter!$A$3:$A$499, 0)),""))</f>
        <v/>
      </c>
      <c r="C78" s="4" t="str">
        <f>IF($A78="","",IFERROR(INDEX(Prosjekter!$D$3:$D$499, MATCH($A78, Prosjekter!$A$3:$A$499, 0)),""))</f>
        <v/>
      </c>
      <c r="D78" s="4" t="str">
        <f>IF($A78="","",IFERROR(INDEX(Prosjekter!$E$3:$E$499, MATCH($A78, Prosjekter!$A$3:$A$499, 0)),""))</f>
        <v/>
      </c>
      <c r="E78" s="4" t="str">
        <f>IF($A78="","",IFERROR(INDEX(Prosjekter!$H$3:$H$499, MATCH($A78, Prosjekter!$A$3:$A$499, 0)),""))</f>
        <v/>
      </c>
      <c r="F78" s="13" t="str">
        <f>IF($A78="","",IFERROR(INDEX(Prosjekter!$F$3:$F$499, MATCH($A78, Prosjekter!$A$3:$A$499, 0)),""))</f>
        <v/>
      </c>
      <c r="G78" s="13" t="str">
        <f>IF($A78="","",IFERROR(INDEX(Prosjekter!$G$3:$G$499, MATCH($A78, Prosjekter!$A$3:$A$499, 0)),""))</f>
        <v/>
      </c>
      <c r="H78" s="38" t="str">
        <f>IF($A78="","",IFERROR(INDEX(Prosjekter!$I$3:$I$499, MATCH($A78, Prosjekter!$A$3:$A$499, 0)),""))</f>
        <v/>
      </c>
      <c r="I78" s="38" t="str">
        <f>IF($A78="","",SUMIFS(Timer!$F$3:$F$499,Timer!$C$3:$C$499,$A78,Timer!$B$3:$B$499,"&gt;="&amp;Innstillinger!$B$4,Timer!$B$3:$B$499,"&lt;="&amp;Innstillinger!$B$5))</f>
        <v/>
      </c>
      <c r="J78" s="38" t="str">
        <f t="shared" si="14"/>
        <v/>
      </c>
      <c r="K78" s="39" t="str">
        <f>IF($A78="","",SUMIFS(Timer!$H$3:$H$499,Timer!$C$3:$C$499,$A78,Timer!$B$3:$B$499,"&gt;="&amp;Innstillinger!$B$4,Timer!$B$3:$B$499,"&lt;="&amp;Innstillinger!$B$5))</f>
        <v/>
      </c>
      <c r="L78" s="39" t="str">
        <f>IF($A78="","",SUMIFS(Materialer!$I$3:$I$399,Materialer!$C$3:$C$399,$A78,Materialer!$B$3:$B$399,"&gt;="&amp;Innstillinger!$B$4,Materialer!$B$3:$B$399,"&lt;="&amp;Innstillinger!$B$5))</f>
        <v/>
      </c>
      <c r="M78" s="39" t="str">
        <f>IF($A78="","",SUMIFS('Andre kostnader'!$E$4:$E$200,'Andre kostnader'!$C$4:$C$200,$A78,'Andre kostnader'!$B$4:$B$200,"&gt;="&amp;Innstillinger!$B$4,'Andre kostnader'!$B$4:$B$200,"&lt;="&amp;Innstillinger!$B$5))</f>
        <v/>
      </c>
      <c r="N78" s="39" t="str">
        <f t="shared" si="15"/>
        <v/>
      </c>
      <c r="O78" s="39" t="str">
        <f>IF($A78="","",SUMIFS(Faktura!$E$3:$E$299,Faktura!$B$3:$B$299,$A78,Faktura!$C$3:$C$299,"&gt;="&amp;Innstillinger!$B$4,Faktura!$C$3:$C$299,"&lt;="&amp;Innstillinger!$B$5))</f>
        <v/>
      </c>
      <c r="P78" s="39" t="str">
        <f t="shared" si="16"/>
        <v/>
      </c>
      <c r="Q78" s="40" t="str">
        <f t="shared" si="17"/>
        <v/>
      </c>
      <c r="R78" s="39" t="str">
        <f t="shared" si="18"/>
        <v/>
      </c>
      <c r="S78" s="41" t="str">
        <f t="shared" si="19"/>
        <v/>
      </c>
      <c r="T78" s="41" t="str">
        <f t="shared" si="20"/>
        <v/>
      </c>
    </row>
    <row r="79" spans="1:20" ht="18" customHeight="1" x14ac:dyDescent="0.25">
      <c r="A79" s="4" t="str">
        <f>IF(Prosjekter!$A78="","",Prosjekter!$A78)</f>
        <v/>
      </c>
      <c r="B79" s="4" t="str">
        <f>IF($A79="","",IFERROR(INDEX(Prosjekter!$B$3:$B$499, MATCH($A79, Prosjekter!$A$3:$A$499, 0)),""))</f>
        <v/>
      </c>
      <c r="C79" s="4" t="str">
        <f>IF($A79="","",IFERROR(INDEX(Prosjekter!$D$3:$D$499, MATCH($A79, Prosjekter!$A$3:$A$499, 0)),""))</f>
        <v/>
      </c>
      <c r="D79" s="4" t="str">
        <f>IF($A79="","",IFERROR(INDEX(Prosjekter!$E$3:$E$499, MATCH($A79, Prosjekter!$A$3:$A$499, 0)),""))</f>
        <v/>
      </c>
      <c r="E79" s="4" t="str">
        <f>IF($A79="","",IFERROR(INDEX(Prosjekter!$H$3:$H$499, MATCH($A79, Prosjekter!$A$3:$A$499, 0)),""))</f>
        <v/>
      </c>
      <c r="F79" s="13" t="str">
        <f>IF($A79="","",IFERROR(INDEX(Prosjekter!$F$3:$F$499, MATCH($A79, Prosjekter!$A$3:$A$499, 0)),""))</f>
        <v/>
      </c>
      <c r="G79" s="13" t="str">
        <f>IF($A79="","",IFERROR(INDEX(Prosjekter!$G$3:$G$499, MATCH($A79, Prosjekter!$A$3:$A$499, 0)),""))</f>
        <v/>
      </c>
      <c r="H79" s="38" t="str">
        <f>IF($A79="","",IFERROR(INDEX(Prosjekter!$I$3:$I$499, MATCH($A79, Prosjekter!$A$3:$A$499, 0)),""))</f>
        <v/>
      </c>
      <c r="I79" s="38" t="str">
        <f>IF($A79="","",SUMIFS(Timer!$F$3:$F$499,Timer!$C$3:$C$499,$A79,Timer!$B$3:$B$499,"&gt;="&amp;Innstillinger!$B$4,Timer!$B$3:$B$499,"&lt;="&amp;Innstillinger!$B$5))</f>
        <v/>
      </c>
      <c r="J79" s="38" t="str">
        <f t="shared" si="14"/>
        <v/>
      </c>
      <c r="K79" s="39" t="str">
        <f>IF($A79="","",SUMIFS(Timer!$H$3:$H$499,Timer!$C$3:$C$499,$A79,Timer!$B$3:$B$499,"&gt;="&amp;Innstillinger!$B$4,Timer!$B$3:$B$499,"&lt;="&amp;Innstillinger!$B$5))</f>
        <v/>
      </c>
      <c r="L79" s="39" t="str">
        <f>IF($A79="","",SUMIFS(Materialer!$I$3:$I$399,Materialer!$C$3:$C$399,$A79,Materialer!$B$3:$B$399,"&gt;="&amp;Innstillinger!$B$4,Materialer!$B$3:$B$399,"&lt;="&amp;Innstillinger!$B$5))</f>
        <v/>
      </c>
      <c r="M79" s="39" t="str">
        <f>IF($A79="","",SUMIFS('Andre kostnader'!$E$4:$E$200,'Andre kostnader'!$C$4:$C$200,$A79,'Andre kostnader'!$B$4:$B$200,"&gt;="&amp;Innstillinger!$B$4,'Andre kostnader'!$B$4:$B$200,"&lt;="&amp;Innstillinger!$B$5))</f>
        <v/>
      </c>
      <c r="N79" s="39" t="str">
        <f t="shared" si="15"/>
        <v/>
      </c>
      <c r="O79" s="39" t="str">
        <f>IF($A79="","",SUMIFS(Faktura!$E$3:$E$299,Faktura!$B$3:$B$299,$A79,Faktura!$C$3:$C$299,"&gt;="&amp;Innstillinger!$B$4,Faktura!$C$3:$C$299,"&lt;="&amp;Innstillinger!$B$5))</f>
        <v/>
      </c>
      <c r="P79" s="39" t="str">
        <f t="shared" si="16"/>
        <v/>
      </c>
      <c r="Q79" s="40" t="str">
        <f t="shared" si="17"/>
        <v/>
      </c>
      <c r="R79" s="39" t="str">
        <f t="shared" si="18"/>
        <v/>
      </c>
      <c r="S79" s="41" t="str">
        <f t="shared" si="19"/>
        <v/>
      </c>
      <c r="T79" s="41" t="str">
        <f t="shared" si="20"/>
        <v/>
      </c>
    </row>
    <row r="80" spans="1:20" ht="18" customHeight="1" x14ac:dyDescent="0.25">
      <c r="A80" s="4" t="str">
        <f>IF(Prosjekter!$A79="","",Prosjekter!$A79)</f>
        <v/>
      </c>
      <c r="B80" s="4" t="str">
        <f>IF($A80="","",IFERROR(INDEX(Prosjekter!$B$3:$B$499, MATCH($A80, Prosjekter!$A$3:$A$499, 0)),""))</f>
        <v/>
      </c>
      <c r="C80" s="4" t="str">
        <f>IF($A80="","",IFERROR(INDEX(Prosjekter!$D$3:$D$499, MATCH($A80, Prosjekter!$A$3:$A$499, 0)),""))</f>
        <v/>
      </c>
      <c r="D80" s="4" t="str">
        <f>IF($A80="","",IFERROR(INDEX(Prosjekter!$E$3:$E$499, MATCH($A80, Prosjekter!$A$3:$A$499, 0)),""))</f>
        <v/>
      </c>
      <c r="E80" s="4" t="str">
        <f>IF($A80="","",IFERROR(INDEX(Prosjekter!$H$3:$H$499, MATCH($A80, Prosjekter!$A$3:$A$499, 0)),""))</f>
        <v/>
      </c>
      <c r="F80" s="13" t="str">
        <f>IF($A80="","",IFERROR(INDEX(Prosjekter!$F$3:$F$499, MATCH($A80, Prosjekter!$A$3:$A$499, 0)),""))</f>
        <v/>
      </c>
      <c r="G80" s="13" t="str">
        <f>IF($A80="","",IFERROR(INDEX(Prosjekter!$G$3:$G$499, MATCH($A80, Prosjekter!$A$3:$A$499, 0)),""))</f>
        <v/>
      </c>
      <c r="H80" s="38" t="str">
        <f>IF($A80="","",IFERROR(INDEX(Prosjekter!$I$3:$I$499, MATCH($A80, Prosjekter!$A$3:$A$499, 0)),""))</f>
        <v/>
      </c>
      <c r="I80" s="38" t="str">
        <f>IF($A80="","",SUMIFS(Timer!$F$3:$F$499,Timer!$C$3:$C$499,$A80,Timer!$B$3:$B$499,"&gt;="&amp;Innstillinger!$B$4,Timer!$B$3:$B$499,"&lt;="&amp;Innstillinger!$B$5))</f>
        <v/>
      </c>
      <c r="J80" s="38" t="str">
        <f t="shared" si="14"/>
        <v/>
      </c>
      <c r="K80" s="39" t="str">
        <f>IF($A80="","",SUMIFS(Timer!$H$3:$H$499,Timer!$C$3:$C$499,$A80,Timer!$B$3:$B$499,"&gt;="&amp;Innstillinger!$B$4,Timer!$B$3:$B$499,"&lt;="&amp;Innstillinger!$B$5))</f>
        <v/>
      </c>
      <c r="L80" s="39" t="str">
        <f>IF($A80="","",SUMIFS(Materialer!$I$3:$I$399,Materialer!$C$3:$C$399,$A80,Materialer!$B$3:$B$399,"&gt;="&amp;Innstillinger!$B$4,Materialer!$B$3:$B$399,"&lt;="&amp;Innstillinger!$B$5))</f>
        <v/>
      </c>
      <c r="M80" s="39" t="str">
        <f>IF($A80="","",SUMIFS('Andre kostnader'!$E$4:$E$200,'Andre kostnader'!$C$4:$C$200,$A80,'Andre kostnader'!$B$4:$B$200,"&gt;="&amp;Innstillinger!$B$4,'Andre kostnader'!$B$4:$B$200,"&lt;="&amp;Innstillinger!$B$5))</f>
        <v/>
      </c>
      <c r="N80" s="39" t="str">
        <f t="shared" si="15"/>
        <v/>
      </c>
      <c r="O80" s="39" t="str">
        <f>IF($A80="","",SUMIFS(Faktura!$E$3:$E$299,Faktura!$B$3:$B$299,$A80,Faktura!$C$3:$C$299,"&gt;="&amp;Innstillinger!$B$4,Faktura!$C$3:$C$299,"&lt;="&amp;Innstillinger!$B$5))</f>
        <v/>
      </c>
      <c r="P80" s="39" t="str">
        <f t="shared" si="16"/>
        <v/>
      </c>
      <c r="Q80" s="40" t="str">
        <f t="shared" si="17"/>
        <v/>
      </c>
      <c r="R80" s="39" t="str">
        <f t="shared" si="18"/>
        <v/>
      </c>
      <c r="S80" s="41" t="str">
        <f t="shared" si="19"/>
        <v/>
      </c>
      <c r="T80" s="41" t="str">
        <f t="shared" si="20"/>
        <v/>
      </c>
    </row>
    <row r="81" spans="1:20" ht="18" customHeight="1" x14ac:dyDescent="0.25">
      <c r="A81" s="4" t="str">
        <f>IF(Prosjekter!$A80="","",Prosjekter!$A80)</f>
        <v/>
      </c>
      <c r="B81" s="4" t="str">
        <f>IF($A81="","",IFERROR(INDEX(Prosjekter!$B$3:$B$499, MATCH($A81, Prosjekter!$A$3:$A$499, 0)),""))</f>
        <v/>
      </c>
      <c r="C81" s="4" t="str">
        <f>IF($A81="","",IFERROR(INDEX(Prosjekter!$D$3:$D$499, MATCH($A81, Prosjekter!$A$3:$A$499, 0)),""))</f>
        <v/>
      </c>
      <c r="D81" s="4" t="str">
        <f>IF($A81="","",IFERROR(INDEX(Prosjekter!$E$3:$E$499, MATCH($A81, Prosjekter!$A$3:$A$499, 0)),""))</f>
        <v/>
      </c>
      <c r="E81" s="4" t="str">
        <f>IF($A81="","",IFERROR(INDEX(Prosjekter!$H$3:$H$499, MATCH($A81, Prosjekter!$A$3:$A$499, 0)),""))</f>
        <v/>
      </c>
      <c r="F81" s="13" t="str">
        <f>IF($A81="","",IFERROR(INDEX(Prosjekter!$F$3:$F$499, MATCH($A81, Prosjekter!$A$3:$A$499, 0)),""))</f>
        <v/>
      </c>
      <c r="G81" s="13" t="str">
        <f>IF($A81="","",IFERROR(INDEX(Prosjekter!$G$3:$G$499, MATCH($A81, Prosjekter!$A$3:$A$499, 0)),""))</f>
        <v/>
      </c>
      <c r="H81" s="38" t="str">
        <f>IF($A81="","",IFERROR(INDEX(Prosjekter!$I$3:$I$499, MATCH($A81, Prosjekter!$A$3:$A$499, 0)),""))</f>
        <v/>
      </c>
      <c r="I81" s="38" t="str">
        <f>IF($A81="","",SUMIFS(Timer!$F$3:$F$499,Timer!$C$3:$C$499,$A81,Timer!$B$3:$B$499,"&gt;="&amp;Innstillinger!$B$4,Timer!$B$3:$B$499,"&lt;="&amp;Innstillinger!$B$5))</f>
        <v/>
      </c>
      <c r="J81" s="38" t="str">
        <f t="shared" si="14"/>
        <v/>
      </c>
      <c r="K81" s="39" t="str">
        <f>IF($A81="","",SUMIFS(Timer!$H$3:$H$499,Timer!$C$3:$C$499,$A81,Timer!$B$3:$B$499,"&gt;="&amp;Innstillinger!$B$4,Timer!$B$3:$B$499,"&lt;="&amp;Innstillinger!$B$5))</f>
        <v/>
      </c>
      <c r="L81" s="39" t="str">
        <f>IF($A81="","",SUMIFS(Materialer!$I$3:$I$399,Materialer!$C$3:$C$399,$A81,Materialer!$B$3:$B$399,"&gt;="&amp;Innstillinger!$B$4,Materialer!$B$3:$B$399,"&lt;="&amp;Innstillinger!$B$5))</f>
        <v/>
      </c>
      <c r="M81" s="39" t="str">
        <f>IF($A81="","",SUMIFS('Andre kostnader'!$E$4:$E$200,'Andre kostnader'!$C$4:$C$200,$A81,'Andre kostnader'!$B$4:$B$200,"&gt;="&amp;Innstillinger!$B$4,'Andre kostnader'!$B$4:$B$200,"&lt;="&amp;Innstillinger!$B$5))</f>
        <v/>
      </c>
      <c r="N81" s="39" t="str">
        <f t="shared" si="15"/>
        <v/>
      </c>
      <c r="O81" s="39" t="str">
        <f>IF($A81="","",SUMIFS(Faktura!$E$3:$E$299,Faktura!$B$3:$B$299,$A81,Faktura!$C$3:$C$299,"&gt;="&amp;Innstillinger!$B$4,Faktura!$C$3:$C$299,"&lt;="&amp;Innstillinger!$B$5))</f>
        <v/>
      </c>
      <c r="P81" s="39" t="str">
        <f t="shared" si="16"/>
        <v/>
      </c>
      <c r="Q81" s="40" t="str">
        <f t="shared" si="17"/>
        <v/>
      </c>
      <c r="R81" s="39" t="str">
        <f t="shared" si="18"/>
        <v/>
      </c>
      <c r="S81" s="41" t="str">
        <f t="shared" si="19"/>
        <v/>
      </c>
      <c r="T81" s="41" t="str">
        <f t="shared" si="20"/>
        <v/>
      </c>
    </row>
    <row r="82" spans="1:20" ht="18" customHeight="1" x14ac:dyDescent="0.25">
      <c r="A82" s="4" t="str">
        <f>IF(Prosjekter!$A81="","",Prosjekter!$A81)</f>
        <v/>
      </c>
      <c r="B82" s="4" t="str">
        <f>IF($A82="","",IFERROR(INDEX(Prosjekter!$B$3:$B$499, MATCH($A82, Prosjekter!$A$3:$A$499, 0)),""))</f>
        <v/>
      </c>
      <c r="C82" s="4" t="str">
        <f>IF($A82="","",IFERROR(INDEX(Prosjekter!$D$3:$D$499, MATCH($A82, Prosjekter!$A$3:$A$499, 0)),""))</f>
        <v/>
      </c>
      <c r="D82" s="4" t="str">
        <f>IF($A82="","",IFERROR(INDEX(Prosjekter!$E$3:$E$499, MATCH($A82, Prosjekter!$A$3:$A$499, 0)),""))</f>
        <v/>
      </c>
      <c r="E82" s="4" t="str">
        <f>IF($A82="","",IFERROR(INDEX(Prosjekter!$H$3:$H$499, MATCH($A82, Prosjekter!$A$3:$A$499, 0)),""))</f>
        <v/>
      </c>
      <c r="F82" s="13" t="str">
        <f>IF($A82="","",IFERROR(INDEX(Prosjekter!$F$3:$F$499, MATCH($A82, Prosjekter!$A$3:$A$499, 0)),""))</f>
        <v/>
      </c>
      <c r="G82" s="13" t="str">
        <f>IF($A82="","",IFERROR(INDEX(Prosjekter!$G$3:$G$499, MATCH($A82, Prosjekter!$A$3:$A$499, 0)),""))</f>
        <v/>
      </c>
      <c r="H82" s="38" t="str">
        <f>IF($A82="","",IFERROR(INDEX(Prosjekter!$I$3:$I$499, MATCH($A82, Prosjekter!$A$3:$A$499, 0)),""))</f>
        <v/>
      </c>
      <c r="I82" s="38" t="str">
        <f>IF($A82="","",SUMIFS(Timer!$F$3:$F$499,Timer!$C$3:$C$499,$A82,Timer!$B$3:$B$499,"&gt;="&amp;Innstillinger!$B$4,Timer!$B$3:$B$499,"&lt;="&amp;Innstillinger!$B$5))</f>
        <v/>
      </c>
      <c r="J82" s="38" t="str">
        <f t="shared" si="14"/>
        <v/>
      </c>
      <c r="K82" s="39" t="str">
        <f>IF($A82="","",SUMIFS(Timer!$H$3:$H$499,Timer!$C$3:$C$499,$A82,Timer!$B$3:$B$499,"&gt;="&amp;Innstillinger!$B$4,Timer!$B$3:$B$499,"&lt;="&amp;Innstillinger!$B$5))</f>
        <v/>
      </c>
      <c r="L82" s="39" t="str">
        <f>IF($A82="","",SUMIFS(Materialer!$I$3:$I$399,Materialer!$C$3:$C$399,$A82,Materialer!$B$3:$B$399,"&gt;="&amp;Innstillinger!$B$4,Materialer!$B$3:$B$399,"&lt;="&amp;Innstillinger!$B$5))</f>
        <v/>
      </c>
      <c r="M82" s="39" t="str">
        <f>IF($A82="","",SUMIFS('Andre kostnader'!$E$4:$E$200,'Andre kostnader'!$C$4:$C$200,$A82,'Andre kostnader'!$B$4:$B$200,"&gt;="&amp;Innstillinger!$B$4,'Andre kostnader'!$B$4:$B$200,"&lt;="&amp;Innstillinger!$B$5))</f>
        <v/>
      </c>
      <c r="N82" s="39" t="str">
        <f t="shared" si="15"/>
        <v/>
      </c>
      <c r="O82" s="39" t="str">
        <f>IF($A82="","",SUMIFS(Faktura!$E$3:$E$299,Faktura!$B$3:$B$299,$A82,Faktura!$C$3:$C$299,"&gt;="&amp;Innstillinger!$B$4,Faktura!$C$3:$C$299,"&lt;="&amp;Innstillinger!$B$5))</f>
        <v/>
      </c>
      <c r="P82" s="39" t="str">
        <f t="shared" si="16"/>
        <v/>
      </c>
      <c r="Q82" s="40" t="str">
        <f t="shared" si="17"/>
        <v/>
      </c>
      <c r="R82" s="39" t="str">
        <f t="shared" si="18"/>
        <v/>
      </c>
      <c r="S82" s="41" t="str">
        <f t="shared" si="19"/>
        <v/>
      </c>
      <c r="T82" s="41" t="str">
        <f t="shared" si="20"/>
        <v/>
      </c>
    </row>
    <row r="83" spans="1:20" ht="18" customHeight="1" x14ac:dyDescent="0.25">
      <c r="A83" s="4" t="str">
        <f>IF(Prosjekter!$A82="","",Prosjekter!$A82)</f>
        <v/>
      </c>
      <c r="B83" s="4" t="str">
        <f>IF($A83="","",IFERROR(INDEX(Prosjekter!$B$3:$B$499, MATCH($A83, Prosjekter!$A$3:$A$499, 0)),""))</f>
        <v/>
      </c>
      <c r="C83" s="4" t="str">
        <f>IF($A83="","",IFERROR(INDEX(Prosjekter!$D$3:$D$499, MATCH($A83, Prosjekter!$A$3:$A$499, 0)),""))</f>
        <v/>
      </c>
      <c r="D83" s="4" t="str">
        <f>IF($A83="","",IFERROR(INDEX(Prosjekter!$E$3:$E$499, MATCH($A83, Prosjekter!$A$3:$A$499, 0)),""))</f>
        <v/>
      </c>
      <c r="E83" s="4" t="str">
        <f>IF($A83="","",IFERROR(INDEX(Prosjekter!$H$3:$H$499, MATCH($A83, Prosjekter!$A$3:$A$499, 0)),""))</f>
        <v/>
      </c>
      <c r="F83" s="13" t="str">
        <f>IF($A83="","",IFERROR(INDEX(Prosjekter!$F$3:$F$499, MATCH($A83, Prosjekter!$A$3:$A$499, 0)),""))</f>
        <v/>
      </c>
      <c r="G83" s="13" t="str">
        <f>IF($A83="","",IFERROR(INDEX(Prosjekter!$G$3:$G$499, MATCH($A83, Prosjekter!$A$3:$A$499, 0)),""))</f>
        <v/>
      </c>
      <c r="H83" s="38" t="str">
        <f>IF($A83="","",IFERROR(INDEX(Prosjekter!$I$3:$I$499, MATCH($A83, Prosjekter!$A$3:$A$499, 0)),""))</f>
        <v/>
      </c>
      <c r="I83" s="38" t="str">
        <f>IF($A83="","",SUMIFS(Timer!$F$3:$F$499,Timer!$C$3:$C$499,$A83,Timer!$B$3:$B$499,"&gt;="&amp;Innstillinger!$B$4,Timer!$B$3:$B$499,"&lt;="&amp;Innstillinger!$B$5))</f>
        <v/>
      </c>
      <c r="J83" s="38" t="str">
        <f t="shared" si="14"/>
        <v/>
      </c>
      <c r="K83" s="39" t="str">
        <f>IF($A83="","",SUMIFS(Timer!$H$3:$H$499,Timer!$C$3:$C$499,$A83,Timer!$B$3:$B$499,"&gt;="&amp;Innstillinger!$B$4,Timer!$B$3:$B$499,"&lt;="&amp;Innstillinger!$B$5))</f>
        <v/>
      </c>
      <c r="L83" s="39" t="str">
        <f>IF($A83="","",SUMIFS(Materialer!$I$3:$I$399,Materialer!$C$3:$C$399,$A83,Materialer!$B$3:$B$399,"&gt;="&amp;Innstillinger!$B$4,Materialer!$B$3:$B$399,"&lt;="&amp;Innstillinger!$B$5))</f>
        <v/>
      </c>
      <c r="M83" s="39" t="str">
        <f>IF($A83="","",SUMIFS('Andre kostnader'!$E$4:$E$200,'Andre kostnader'!$C$4:$C$200,$A83,'Andre kostnader'!$B$4:$B$200,"&gt;="&amp;Innstillinger!$B$4,'Andre kostnader'!$B$4:$B$200,"&lt;="&amp;Innstillinger!$B$5))</f>
        <v/>
      </c>
      <c r="N83" s="39" t="str">
        <f t="shared" si="15"/>
        <v/>
      </c>
      <c r="O83" s="39" t="str">
        <f>IF($A83="","",SUMIFS(Faktura!$E$3:$E$299,Faktura!$B$3:$B$299,$A83,Faktura!$C$3:$C$299,"&gt;="&amp;Innstillinger!$B$4,Faktura!$C$3:$C$299,"&lt;="&amp;Innstillinger!$B$5))</f>
        <v/>
      </c>
      <c r="P83" s="39" t="str">
        <f t="shared" si="16"/>
        <v/>
      </c>
      <c r="Q83" s="40" t="str">
        <f t="shared" si="17"/>
        <v/>
      </c>
      <c r="R83" s="39" t="str">
        <f t="shared" si="18"/>
        <v/>
      </c>
      <c r="S83" s="41" t="str">
        <f t="shared" si="19"/>
        <v/>
      </c>
      <c r="T83" s="41" t="str">
        <f t="shared" si="20"/>
        <v/>
      </c>
    </row>
    <row r="84" spans="1:20" ht="18" customHeight="1" x14ac:dyDescent="0.25">
      <c r="A84" s="4" t="str">
        <f>IF(Prosjekter!$A83="","",Prosjekter!$A83)</f>
        <v/>
      </c>
      <c r="B84" s="4" t="str">
        <f>IF($A84="","",IFERROR(INDEX(Prosjekter!$B$3:$B$499, MATCH($A84, Prosjekter!$A$3:$A$499, 0)),""))</f>
        <v/>
      </c>
      <c r="C84" s="4" t="str">
        <f>IF($A84="","",IFERROR(INDEX(Prosjekter!$D$3:$D$499, MATCH($A84, Prosjekter!$A$3:$A$499, 0)),""))</f>
        <v/>
      </c>
      <c r="D84" s="4" t="str">
        <f>IF($A84="","",IFERROR(INDEX(Prosjekter!$E$3:$E$499, MATCH($A84, Prosjekter!$A$3:$A$499, 0)),""))</f>
        <v/>
      </c>
      <c r="E84" s="4" t="str">
        <f>IF($A84="","",IFERROR(INDEX(Prosjekter!$H$3:$H$499, MATCH($A84, Prosjekter!$A$3:$A$499, 0)),""))</f>
        <v/>
      </c>
      <c r="F84" s="13" t="str">
        <f>IF($A84="","",IFERROR(INDEX(Prosjekter!$F$3:$F$499, MATCH($A84, Prosjekter!$A$3:$A$499, 0)),""))</f>
        <v/>
      </c>
      <c r="G84" s="13" t="str">
        <f>IF($A84="","",IFERROR(INDEX(Prosjekter!$G$3:$G$499, MATCH($A84, Prosjekter!$A$3:$A$499, 0)),""))</f>
        <v/>
      </c>
      <c r="H84" s="38" t="str">
        <f>IF($A84="","",IFERROR(INDEX(Prosjekter!$I$3:$I$499, MATCH($A84, Prosjekter!$A$3:$A$499, 0)),""))</f>
        <v/>
      </c>
      <c r="I84" s="38" t="str">
        <f>IF($A84="","",SUMIFS(Timer!$F$3:$F$499,Timer!$C$3:$C$499,$A84,Timer!$B$3:$B$499,"&gt;="&amp;Innstillinger!$B$4,Timer!$B$3:$B$499,"&lt;="&amp;Innstillinger!$B$5))</f>
        <v/>
      </c>
      <c r="J84" s="38" t="str">
        <f t="shared" si="14"/>
        <v/>
      </c>
      <c r="K84" s="39" t="str">
        <f>IF($A84="","",SUMIFS(Timer!$H$3:$H$499,Timer!$C$3:$C$499,$A84,Timer!$B$3:$B$499,"&gt;="&amp;Innstillinger!$B$4,Timer!$B$3:$B$499,"&lt;="&amp;Innstillinger!$B$5))</f>
        <v/>
      </c>
      <c r="L84" s="39" t="str">
        <f>IF($A84="","",SUMIFS(Materialer!$I$3:$I$399,Materialer!$C$3:$C$399,$A84,Materialer!$B$3:$B$399,"&gt;="&amp;Innstillinger!$B$4,Materialer!$B$3:$B$399,"&lt;="&amp;Innstillinger!$B$5))</f>
        <v/>
      </c>
      <c r="M84" s="39" t="str">
        <f>IF($A84="","",SUMIFS('Andre kostnader'!$E$4:$E$200,'Andre kostnader'!$C$4:$C$200,$A84,'Andre kostnader'!$B$4:$B$200,"&gt;="&amp;Innstillinger!$B$4,'Andre kostnader'!$B$4:$B$200,"&lt;="&amp;Innstillinger!$B$5))</f>
        <v/>
      </c>
      <c r="N84" s="39" t="str">
        <f t="shared" si="15"/>
        <v/>
      </c>
      <c r="O84" s="39" t="str">
        <f>IF($A84="","",SUMIFS(Faktura!$E$3:$E$299,Faktura!$B$3:$B$299,$A84,Faktura!$C$3:$C$299,"&gt;="&amp;Innstillinger!$B$4,Faktura!$C$3:$C$299,"&lt;="&amp;Innstillinger!$B$5))</f>
        <v/>
      </c>
      <c r="P84" s="39" t="str">
        <f t="shared" si="16"/>
        <v/>
      </c>
      <c r="Q84" s="40" t="str">
        <f t="shared" si="17"/>
        <v/>
      </c>
      <c r="R84" s="39" t="str">
        <f t="shared" si="18"/>
        <v/>
      </c>
      <c r="S84" s="41" t="str">
        <f t="shared" si="19"/>
        <v/>
      </c>
      <c r="T84" s="41" t="str">
        <f t="shared" si="20"/>
        <v/>
      </c>
    </row>
    <row r="85" spans="1:20" ht="18" customHeight="1" x14ac:dyDescent="0.25">
      <c r="A85" s="4" t="str">
        <f>IF(Prosjekter!$A84="","",Prosjekter!$A84)</f>
        <v/>
      </c>
      <c r="B85" s="4" t="str">
        <f>IF($A85="","",IFERROR(INDEX(Prosjekter!$B$3:$B$499, MATCH($A85, Prosjekter!$A$3:$A$499, 0)),""))</f>
        <v/>
      </c>
      <c r="C85" s="4" t="str">
        <f>IF($A85="","",IFERROR(INDEX(Prosjekter!$D$3:$D$499, MATCH($A85, Prosjekter!$A$3:$A$499, 0)),""))</f>
        <v/>
      </c>
      <c r="D85" s="4" t="str">
        <f>IF($A85="","",IFERROR(INDEX(Prosjekter!$E$3:$E$499, MATCH($A85, Prosjekter!$A$3:$A$499, 0)),""))</f>
        <v/>
      </c>
      <c r="E85" s="4" t="str">
        <f>IF($A85="","",IFERROR(INDEX(Prosjekter!$H$3:$H$499, MATCH($A85, Prosjekter!$A$3:$A$499, 0)),""))</f>
        <v/>
      </c>
      <c r="F85" s="13" t="str">
        <f>IF($A85="","",IFERROR(INDEX(Prosjekter!$F$3:$F$499, MATCH($A85, Prosjekter!$A$3:$A$499, 0)),""))</f>
        <v/>
      </c>
      <c r="G85" s="13" t="str">
        <f>IF($A85="","",IFERROR(INDEX(Prosjekter!$G$3:$G$499, MATCH($A85, Prosjekter!$A$3:$A$499, 0)),""))</f>
        <v/>
      </c>
      <c r="H85" s="38" t="str">
        <f>IF($A85="","",IFERROR(INDEX(Prosjekter!$I$3:$I$499, MATCH($A85, Prosjekter!$A$3:$A$499, 0)),""))</f>
        <v/>
      </c>
      <c r="I85" s="38" t="str">
        <f>IF($A85="","",SUMIFS(Timer!$F$3:$F$499,Timer!$C$3:$C$499,$A85,Timer!$B$3:$B$499,"&gt;="&amp;Innstillinger!$B$4,Timer!$B$3:$B$499,"&lt;="&amp;Innstillinger!$B$5))</f>
        <v/>
      </c>
      <c r="J85" s="38" t="str">
        <f t="shared" si="14"/>
        <v/>
      </c>
      <c r="K85" s="39" t="str">
        <f>IF($A85="","",SUMIFS(Timer!$H$3:$H$499,Timer!$C$3:$C$499,$A85,Timer!$B$3:$B$499,"&gt;="&amp;Innstillinger!$B$4,Timer!$B$3:$B$499,"&lt;="&amp;Innstillinger!$B$5))</f>
        <v/>
      </c>
      <c r="L85" s="39" t="str">
        <f>IF($A85="","",SUMIFS(Materialer!$I$3:$I$399,Materialer!$C$3:$C$399,$A85,Materialer!$B$3:$B$399,"&gt;="&amp;Innstillinger!$B$4,Materialer!$B$3:$B$399,"&lt;="&amp;Innstillinger!$B$5))</f>
        <v/>
      </c>
      <c r="M85" s="39" t="str">
        <f>IF($A85="","",SUMIFS('Andre kostnader'!$E$4:$E$200,'Andre kostnader'!$C$4:$C$200,$A85,'Andre kostnader'!$B$4:$B$200,"&gt;="&amp;Innstillinger!$B$4,'Andre kostnader'!$B$4:$B$200,"&lt;="&amp;Innstillinger!$B$5))</f>
        <v/>
      </c>
      <c r="N85" s="39" t="str">
        <f t="shared" si="15"/>
        <v/>
      </c>
      <c r="O85" s="39" t="str">
        <f>IF($A85="","",SUMIFS(Faktura!$E$3:$E$299,Faktura!$B$3:$B$299,$A85,Faktura!$C$3:$C$299,"&gt;="&amp;Innstillinger!$B$4,Faktura!$C$3:$C$299,"&lt;="&amp;Innstillinger!$B$5))</f>
        <v/>
      </c>
      <c r="P85" s="39" t="str">
        <f t="shared" si="16"/>
        <v/>
      </c>
      <c r="Q85" s="40" t="str">
        <f t="shared" si="17"/>
        <v/>
      </c>
      <c r="R85" s="39" t="str">
        <f t="shared" si="18"/>
        <v/>
      </c>
      <c r="S85" s="41" t="str">
        <f t="shared" si="19"/>
        <v/>
      </c>
      <c r="T85" s="41" t="str">
        <f t="shared" si="20"/>
        <v/>
      </c>
    </row>
    <row r="86" spans="1:20" ht="18" customHeight="1" x14ac:dyDescent="0.25">
      <c r="A86" s="4" t="str">
        <f>IF(Prosjekter!$A85="","",Prosjekter!$A85)</f>
        <v/>
      </c>
      <c r="B86" s="4" t="str">
        <f>IF($A86="","",IFERROR(INDEX(Prosjekter!$B$3:$B$499, MATCH($A86, Prosjekter!$A$3:$A$499, 0)),""))</f>
        <v/>
      </c>
      <c r="C86" s="4" t="str">
        <f>IF($A86="","",IFERROR(INDEX(Prosjekter!$D$3:$D$499, MATCH($A86, Prosjekter!$A$3:$A$499, 0)),""))</f>
        <v/>
      </c>
      <c r="D86" s="4" t="str">
        <f>IF($A86="","",IFERROR(INDEX(Prosjekter!$E$3:$E$499, MATCH($A86, Prosjekter!$A$3:$A$499, 0)),""))</f>
        <v/>
      </c>
      <c r="E86" s="4" t="str">
        <f>IF($A86="","",IFERROR(INDEX(Prosjekter!$H$3:$H$499, MATCH($A86, Prosjekter!$A$3:$A$499, 0)),""))</f>
        <v/>
      </c>
      <c r="F86" s="13" t="str">
        <f>IF($A86="","",IFERROR(INDEX(Prosjekter!$F$3:$F$499, MATCH($A86, Prosjekter!$A$3:$A$499, 0)),""))</f>
        <v/>
      </c>
      <c r="G86" s="13" t="str">
        <f>IF($A86="","",IFERROR(INDEX(Prosjekter!$G$3:$G$499, MATCH($A86, Prosjekter!$A$3:$A$499, 0)),""))</f>
        <v/>
      </c>
      <c r="H86" s="38" t="str">
        <f>IF($A86="","",IFERROR(INDEX(Prosjekter!$I$3:$I$499, MATCH($A86, Prosjekter!$A$3:$A$499, 0)),""))</f>
        <v/>
      </c>
      <c r="I86" s="38" t="str">
        <f>IF($A86="","",SUMIFS(Timer!$F$3:$F$499,Timer!$C$3:$C$499,$A86,Timer!$B$3:$B$499,"&gt;="&amp;Innstillinger!$B$4,Timer!$B$3:$B$499,"&lt;="&amp;Innstillinger!$B$5))</f>
        <v/>
      </c>
      <c r="J86" s="38" t="str">
        <f t="shared" si="14"/>
        <v/>
      </c>
      <c r="K86" s="39" t="str">
        <f>IF($A86="","",SUMIFS(Timer!$H$3:$H$499,Timer!$C$3:$C$499,$A86,Timer!$B$3:$B$499,"&gt;="&amp;Innstillinger!$B$4,Timer!$B$3:$B$499,"&lt;="&amp;Innstillinger!$B$5))</f>
        <v/>
      </c>
      <c r="L86" s="39" t="str">
        <f>IF($A86="","",SUMIFS(Materialer!$I$3:$I$399,Materialer!$C$3:$C$399,$A86,Materialer!$B$3:$B$399,"&gt;="&amp;Innstillinger!$B$4,Materialer!$B$3:$B$399,"&lt;="&amp;Innstillinger!$B$5))</f>
        <v/>
      </c>
      <c r="M86" s="39" t="str">
        <f>IF($A86="","",SUMIFS('Andre kostnader'!$E$4:$E$200,'Andre kostnader'!$C$4:$C$200,$A86,'Andre kostnader'!$B$4:$B$200,"&gt;="&amp;Innstillinger!$B$4,'Andre kostnader'!$B$4:$B$200,"&lt;="&amp;Innstillinger!$B$5))</f>
        <v/>
      </c>
      <c r="N86" s="39" t="str">
        <f t="shared" si="15"/>
        <v/>
      </c>
      <c r="O86" s="39" t="str">
        <f>IF($A86="","",SUMIFS(Faktura!$E$3:$E$299,Faktura!$B$3:$B$299,$A86,Faktura!$C$3:$C$299,"&gt;="&amp;Innstillinger!$B$4,Faktura!$C$3:$C$299,"&lt;="&amp;Innstillinger!$B$5))</f>
        <v/>
      </c>
      <c r="P86" s="39" t="str">
        <f t="shared" si="16"/>
        <v/>
      </c>
      <c r="Q86" s="40" t="str">
        <f t="shared" si="17"/>
        <v/>
      </c>
      <c r="R86" s="39" t="str">
        <f t="shared" si="18"/>
        <v/>
      </c>
      <c r="S86" s="41" t="str">
        <f t="shared" si="19"/>
        <v/>
      </c>
      <c r="T86" s="41" t="str">
        <f t="shared" si="20"/>
        <v/>
      </c>
    </row>
    <row r="87" spans="1:20" ht="18" customHeight="1" x14ac:dyDescent="0.25">
      <c r="A87" s="4" t="str">
        <f>IF(Prosjekter!$A86="","",Prosjekter!$A86)</f>
        <v/>
      </c>
      <c r="B87" s="4" t="str">
        <f>IF($A87="","",IFERROR(INDEX(Prosjekter!$B$3:$B$499, MATCH($A87, Prosjekter!$A$3:$A$499, 0)),""))</f>
        <v/>
      </c>
      <c r="C87" s="4" t="str">
        <f>IF($A87="","",IFERROR(INDEX(Prosjekter!$D$3:$D$499, MATCH($A87, Prosjekter!$A$3:$A$499, 0)),""))</f>
        <v/>
      </c>
      <c r="D87" s="4" t="str">
        <f>IF($A87="","",IFERROR(INDEX(Prosjekter!$E$3:$E$499, MATCH($A87, Prosjekter!$A$3:$A$499, 0)),""))</f>
        <v/>
      </c>
      <c r="E87" s="4" t="str">
        <f>IF($A87="","",IFERROR(INDEX(Prosjekter!$H$3:$H$499, MATCH($A87, Prosjekter!$A$3:$A$499, 0)),""))</f>
        <v/>
      </c>
      <c r="F87" s="13" t="str">
        <f>IF($A87="","",IFERROR(INDEX(Prosjekter!$F$3:$F$499, MATCH($A87, Prosjekter!$A$3:$A$499, 0)),""))</f>
        <v/>
      </c>
      <c r="G87" s="13" t="str">
        <f>IF($A87="","",IFERROR(INDEX(Prosjekter!$G$3:$G$499, MATCH($A87, Prosjekter!$A$3:$A$499, 0)),""))</f>
        <v/>
      </c>
      <c r="H87" s="38" t="str">
        <f>IF($A87="","",IFERROR(INDEX(Prosjekter!$I$3:$I$499, MATCH($A87, Prosjekter!$A$3:$A$499, 0)),""))</f>
        <v/>
      </c>
      <c r="I87" s="38" t="str">
        <f>IF($A87="","",SUMIFS(Timer!$F$3:$F$499,Timer!$C$3:$C$499,$A87,Timer!$B$3:$B$499,"&gt;="&amp;Innstillinger!$B$4,Timer!$B$3:$B$499,"&lt;="&amp;Innstillinger!$B$5))</f>
        <v/>
      </c>
      <c r="J87" s="38" t="str">
        <f t="shared" si="14"/>
        <v/>
      </c>
      <c r="K87" s="39" t="str">
        <f>IF($A87="","",SUMIFS(Timer!$H$3:$H$499,Timer!$C$3:$C$499,$A87,Timer!$B$3:$B$499,"&gt;="&amp;Innstillinger!$B$4,Timer!$B$3:$B$499,"&lt;="&amp;Innstillinger!$B$5))</f>
        <v/>
      </c>
      <c r="L87" s="39" t="str">
        <f>IF($A87="","",SUMIFS(Materialer!$I$3:$I$399,Materialer!$C$3:$C$399,$A87,Materialer!$B$3:$B$399,"&gt;="&amp;Innstillinger!$B$4,Materialer!$B$3:$B$399,"&lt;="&amp;Innstillinger!$B$5))</f>
        <v/>
      </c>
      <c r="M87" s="39" t="str">
        <f>IF($A87="","",SUMIFS('Andre kostnader'!$E$4:$E$200,'Andre kostnader'!$C$4:$C$200,$A87,'Andre kostnader'!$B$4:$B$200,"&gt;="&amp;Innstillinger!$B$4,'Andre kostnader'!$B$4:$B$200,"&lt;="&amp;Innstillinger!$B$5))</f>
        <v/>
      </c>
      <c r="N87" s="39" t="str">
        <f t="shared" si="15"/>
        <v/>
      </c>
      <c r="O87" s="39" t="str">
        <f>IF($A87="","",SUMIFS(Faktura!$E$3:$E$299,Faktura!$B$3:$B$299,$A87,Faktura!$C$3:$C$299,"&gt;="&amp;Innstillinger!$B$4,Faktura!$C$3:$C$299,"&lt;="&amp;Innstillinger!$B$5))</f>
        <v/>
      </c>
      <c r="P87" s="39" t="str">
        <f t="shared" si="16"/>
        <v/>
      </c>
      <c r="Q87" s="40" t="str">
        <f t="shared" si="17"/>
        <v/>
      </c>
      <c r="R87" s="39" t="str">
        <f t="shared" si="18"/>
        <v/>
      </c>
      <c r="S87" s="41" t="str">
        <f t="shared" si="19"/>
        <v/>
      </c>
      <c r="T87" s="41" t="str">
        <f t="shared" si="20"/>
        <v/>
      </c>
    </row>
    <row r="88" spans="1:20" ht="18" customHeight="1" x14ac:dyDescent="0.25">
      <c r="A88" s="4" t="str">
        <f>IF(Prosjekter!$A87="","",Prosjekter!$A87)</f>
        <v/>
      </c>
      <c r="B88" s="4" t="str">
        <f>IF($A88="","",IFERROR(INDEX(Prosjekter!$B$3:$B$499, MATCH($A88, Prosjekter!$A$3:$A$499, 0)),""))</f>
        <v/>
      </c>
      <c r="C88" s="4" t="str">
        <f>IF($A88="","",IFERROR(INDEX(Prosjekter!$D$3:$D$499, MATCH($A88, Prosjekter!$A$3:$A$499, 0)),""))</f>
        <v/>
      </c>
      <c r="D88" s="4" t="str">
        <f>IF($A88="","",IFERROR(INDEX(Prosjekter!$E$3:$E$499, MATCH($A88, Prosjekter!$A$3:$A$499, 0)),""))</f>
        <v/>
      </c>
      <c r="E88" s="4" t="str">
        <f>IF($A88="","",IFERROR(INDEX(Prosjekter!$H$3:$H$499, MATCH($A88, Prosjekter!$A$3:$A$499, 0)),""))</f>
        <v/>
      </c>
      <c r="F88" s="13" t="str">
        <f>IF($A88="","",IFERROR(INDEX(Prosjekter!$F$3:$F$499, MATCH($A88, Prosjekter!$A$3:$A$499, 0)),""))</f>
        <v/>
      </c>
      <c r="G88" s="13" t="str">
        <f>IF($A88="","",IFERROR(INDEX(Prosjekter!$G$3:$G$499, MATCH($A88, Prosjekter!$A$3:$A$499, 0)),""))</f>
        <v/>
      </c>
      <c r="H88" s="38" t="str">
        <f>IF($A88="","",IFERROR(INDEX(Prosjekter!$I$3:$I$499, MATCH($A88, Prosjekter!$A$3:$A$499, 0)),""))</f>
        <v/>
      </c>
      <c r="I88" s="38" t="str">
        <f>IF($A88="","",SUMIFS(Timer!$F$3:$F$499,Timer!$C$3:$C$499,$A88,Timer!$B$3:$B$499,"&gt;="&amp;Innstillinger!$B$4,Timer!$B$3:$B$499,"&lt;="&amp;Innstillinger!$B$5))</f>
        <v/>
      </c>
      <c r="J88" s="38" t="str">
        <f t="shared" si="14"/>
        <v/>
      </c>
      <c r="K88" s="39" t="str">
        <f>IF($A88="","",SUMIFS(Timer!$H$3:$H$499,Timer!$C$3:$C$499,$A88,Timer!$B$3:$B$499,"&gt;="&amp;Innstillinger!$B$4,Timer!$B$3:$B$499,"&lt;="&amp;Innstillinger!$B$5))</f>
        <v/>
      </c>
      <c r="L88" s="39" t="str">
        <f>IF($A88="","",SUMIFS(Materialer!$I$3:$I$399,Materialer!$C$3:$C$399,$A88,Materialer!$B$3:$B$399,"&gt;="&amp;Innstillinger!$B$4,Materialer!$B$3:$B$399,"&lt;="&amp;Innstillinger!$B$5))</f>
        <v/>
      </c>
      <c r="M88" s="39" t="str">
        <f>IF($A88="","",SUMIFS('Andre kostnader'!$E$4:$E$200,'Andre kostnader'!$C$4:$C$200,$A88,'Andre kostnader'!$B$4:$B$200,"&gt;="&amp;Innstillinger!$B$4,'Andre kostnader'!$B$4:$B$200,"&lt;="&amp;Innstillinger!$B$5))</f>
        <v/>
      </c>
      <c r="N88" s="39" t="str">
        <f t="shared" si="15"/>
        <v/>
      </c>
      <c r="O88" s="39" t="str">
        <f>IF($A88="","",SUMIFS(Faktura!$E$3:$E$299,Faktura!$B$3:$B$299,$A88,Faktura!$C$3:$C$299,"&gt;="&amp;Innstillinger!$B$4,Faktura!$C$3:$C$299,"&lt;="&amp;Innstillinger!$B$5))</f>
        <v/>
      </c>
      <c r="P88" s="39" t="str">
        <f t="shared" si="16"/>
        <v/>
      </c>
      <c r="Q88" s="40" t="str">
        <f t="shared" si="17"/>
        <v/>
      </c>
      <c r="R88" s="39" t="str">
        <f t="shared" si="18"/>
        <v/>
      </c>
      <c r="S88" s="41" t="str">
        <f t="shared" si="19"/>
        <v/>
      </c>
      <c r="T88" s="41" t="str">
        <f t="shared" si="20"/>
        <v/>
      </c>
    </row>
    <row r="89" spans="1:20" ht="18" customHeight="1" x14ac:dyDescent="0.25">
      <c r="A89" s="4" t="str">
        <f>IF(Prosjekter!$A88="","",Prosjekter!$A88)</f>
        <v/>
      </c>
      <c r="B89" s="4" t="str">
        <f>IF($A89="","",IFERROR(INDEX(Prosjekter!$B$3:$B$499, MATCH($A89, Prosjekter!$A$3:$A$499, 0)),""))</f>
        <v/>
      </c>
      <c r="C89" s="4" t="str">
        <f>IF($A89="","",IFERROR(INDEX(Prosjekter!$D$3:$D$499, MATCH($A89, Prosjekter!$A$3:$A$499, 0)),""))</f>
        <v/>
      </c>
      <c r="D89" s="4" t="str">
        <f>IF($A89="","",IFERROR(INDEX(Prosjekter!$E$3:$E$499, MATCH($A89, Prosjekter!$A$3:$A$499, 0)),""))</f>
        <v/>
      </c>
      <c r="E89" s="4" t="str">
        <f>IF($A89="","",IFERROR(INDEX(Prosjekter!$H$3:$H$499, MATCH($A89, Prosjekter!$A$3:$A$499, 0)),""))</f>
        <v/>
      </c>
      <c r="F89" s="13" t="str">
        <f>IF($A89="","",IFERROR(INDEX(Prosjekter!$F$3:$F$499, MATCH($A89, Prosjekter!$A$3:$A$499, 0)),""))</f>
        <v/>
      </c>
      <c r="G89" s="13" t="str">
        <f>IF($A89="","",IFERROR(INDEX(Prosjekter!$G$3:$G$499, MATCH($A89, Prosjekter!$A$3:$A$499, 0)),""))</f>
        <v/>
      </c>
      <c r="H89" s="38" t="str">
        <f>IF($A89="","",IFERROR(INDEX(Prosjekter!$I$3:$I$499, MATCH($A89, Prosjekter!$A$3:$A$499, 0)),""))</f>
        <v/>
      </c>
      <c r="I89" s="38" t="str">
        <f>IF($A89="","",SUMIFS(Timer!$F$3:$F$499,Timer!$C$3:$C$499,$A89,Timer!$B$3:$B$499,"&gt;="&amp;Innstillinger!$B$4,Timer!$B$3:$B$499,"&lt;="&amp;Innstillinger!$B$5))</f>
        <v/>
      </c>
      <c r="J89" s="38" t="str">
        <f t="shared" si="14"/>
        <v/>
      </c>
      <c r="K89" s="39" t="str">
        <f>IF($A89="","",SUMIFS(Timer!$H$3:$H$499,Timer!$C$3:$C$499,$A89,Timer!$B$3:$B$499,"&gt;="&amp;Innstillinger!$B$4,Timer!$B$3:$B$499,"&lt;="&amp;Innstillinger!$B$5))</f>
        <v/>
      </c>
      <c r="L89" s="39" t="str">
        <f>IF($A89="","",SUMIFS(Materialer!$I$3:$I$399,Materialer!$C$3:$C$399,$A89,Materialer!$B$3:$B$399,"&gt;="&amp;Innstillinger!$B$4,Materialer!$B$3:$B$399,"&lt;="&amp;Innstillinger!$B$5))</f>
        <v/>
      </c>
      <c r="M89" s="39" t="str">
        <f>IF($A89="","",SUMIFS('Andre kostnader'!$E$4:$E$200,'Andre kostnader'!$C$4:$C$200,$A89,'Andre kostnader'!$B$4:$B$200,"&gt;="&amp;Innstillinger!$B$4,'Andre kostnader'!$B$4:$B$200,"&lt;="&amp;Innstillinger!$B$5))</f>
        <v/>
      </c>
      <c r="N89" s="39" t="str">
        <f t="shared" si="15"/>
        <v/>
      </c>
      <c r="O89" s="39" t="str">
        <f>IF($A89="","",SUMIFS(Faktura!$E$3:$E$299,Faktura!$B$3:$B$299,$A89,Faktura!$C$3:$C$299,"&gt;="&amp;Innstillinger!$B$4,Faktura!$C$3:$C$299,"&lt;="&amp;Innstillinger!$B$5))</f>
        <v/>
      </c>
      <c r="P89" s="39" t="str">
        <f t="shared" si="16"/>
        <v/>
      </c>
      <c r="Q89" s="40" t="str">
        <f t="shared" si="17"/>
        <v/>
      </c>
      <c r="R89" s="39" t="str">
        <f t="shared" si="18"/>
        <v/>
      </c>
      <c r="S89" s="41" t="str">
        <f t="shared" si="19"/>
        <v/>
      </c>
      <c r="T89" s="41" t="str">
        <f t="shared" si="20"/>
        <v/>
      </c>
    </row>
    <row r="90" spans="1:20" ht="18" customHeight="1" x14ac:dyDescent="0.25">
      <c r="A90" s="4" t="str">
        <f>IF(Prosjekter!$A89="","",Prosjekter!$A89)</f>
        <v/>
      </c>
      <c r="B90" s="4" t="str">
        <f>IF($A90="","",IFERROR(INDEX(Prosjekter!$B$3:$B$499, MATCH($A90, Prosjekter!$A$3:$A$499, 0)),""))</f>
        <v/>
      </c>
      <c r="C90" s="4" t="str">
        <f>IF($A90="","",IFERROR(INDEX(Prosjekter!$D$3:$D$499, MATCH($A90, Prosjekter!$A$3:$A$499, 0)),""))</f>
        <v/>
      </c>
      <c r="D90" s="4" t="str">
        <f>IF($A90="","",IFERROR(INDEX(Prosjekter!$E$3:$E$499, MATCH($A90, Prosjekter!$A$3:$A$499, 0)),""))</f>
        <v/>
      </c>
      <c r="E90" s="4" t="str">
        <f>IF($A90="","",IFERROR(INDEX(Prosjekter!$H$3:$H$499, MATCH($A90, Prosjekter!$A$3:$A$499, 0)),""))</f>
        <v/>
      </c>
      <c r="F90" s="13" t="str">
        <f>IF($A90="","",IFERROR(INDEX(Prosjekter!$F$3:$F$499, MATCH($A90, Prosjekter!$A$3:$A$499, 0)),""))</f>
        <v/>
      </c>
      <c r="G90" s="13" t="str">
        <f>IF($A90="","",IFERROR(INDEX(Prosjekter!$G$3:$G$499, MATCH($A90, Prosjekter!$A$3:$A$499, 0)),""))</f>
        <v/>
      </c>
      <c r="H90" s="38" t="str">
        <f>IF($A90="","",IFERROR(INDEX(Prosjekter!$I$3:$I$499, MATCH($A90, Prosjekter!$A$3:$A$499, 0)),""))</f>
        <v/>
      </c>
      <c r="I90" s="38" t="str">
        <f>IF($A90="","",SUMIFS(Timer!$F$3:$F$499,Timer!$C$3:$C$499,$A90,Timer!$B$3:$B$499,"&gt;="&amp;Innstillinger!$B$4,Timer!$B$3:$B$499,"&lt;="&amp;Innstillinger!$B$5))</f>
        <v/>
      </c>
      <c r="J90" s="38" t="str">
        <f t="shared" si="14"/>
        <v/>
      </c>
      <c r="K90" s="39" t="str">
        <f>IF($A90="","",SUMIFS(Timer!$H$3:$H$499,Timer!$C$3:$C$499,$A90,Timer!$B$3:$B$499,"&gt;="&amp;Innstillinger!$B$4,Timer!$B$3:$B$499,"&lt;="&amp;Innstillinger!$B$5))</f>
        <v/>
      </c>
      <c r="L90" s="39" t="str">
        <f>IF($A90="","",SUMIFS(Materialer!$I$3:$I$399,Materialer!$C$3:$C$399,$A90,Materialer!$B$3:$B$399,"&gt;="&amp;Innstillinger!$B$4,Materialer!$B$3:$B$399,"&lt;="&amp;Innstillinger!$B$5))</f>
        <v/>
      </c>
      <c r="M90" s="39" t="str">
        <f>IF($A90="","",SUMIFS('Andre kostnader'!$E$4:$E$200,'Andre kostnader'!$C$4:$C$200,$A90,'Andre kostnader'!$B$4:$B$200,"&gt;="&amp;Innstillinger!$B$4,'Andre kostnader'!$B$4:$B$200,"&lt;="&amp;Innstillinger!$B$5))</f>
        <v/>
      </c>
      <c r="N90" s="39" t="str">
        <f t="shared" si="15"/>
        <v/>
      </c>
      <c r="O90" s="39" t="str">
        <f>IF($A90="","",SUMIFS(Faktura!$E$3:$E$299,Faktura!$B$3:$B$299,$A90,Faktura!$C$3:$C$299,"&gt;="&amp;Innstillinger!$B$4,Faktura!$C$3:$C$299,"&lt;="&amp;Innstillinger!$B$5))</f>
        <v/>
      </c>
      <c r="P90" s="39" t="str">
        <f t="shared" si="16"/>
        <v/>
      </c>
      <c r="Q90" s="40" t="str">
        <f t="shared" si="17"/>
        <v/>
      </c>
      <c r="R90" s="39" t="str">
        <f t="shared" si="18"/>
        <v/>
      </c>
      <c r="S90" s="41" t="str">
        <f t="shared" si="19"/>
        <v/>
      </c>
      <c r="T90" s="41" t="str">
        <f t="shared" si="20"/>
        <v/>
      </c>
    </row>
    <row r="91" spans="1:20" ht="18" customHeight="1" x14ac:dyDescent="0.25">
      <c r="A91" s="4" t="str">
        <f>IF(Prosjekter!$A90="","",Prosjekter!$A90)</f>
        <v/>
      </c>
      <c r="B91" s="4" t="str">
        <f>IF($A91="","",IFERROR(INDEX(Prosjekter!$B$3:$B$499, MATCH($A91, Prosjekter!$A$3:$A$499, 0)),""))</f>
        <v/>
      </c>
      <c r="C91" s="4" t="str">
        <f>IF($A91="","",IFERROR(INDEX(Prosjekter!$D$3:$D$499, MATCH($A91, Prosjekter!$A$3:$A$499, 0)),""))</f>
        <v/>
      </c>
      <c r="D91" s="4" t="str">
        <f>IF($A91="","",IFERROR(INDEX(Prosjekter!$E$3:$E$499, MATCH($A91, Prosjekter!$A$3:$A$499, 0)),""))</f>
        <v/>
      </c>
      <c r="E91" s="4" t="str">
        <f>IF($A91="","",IFERROR(INDEX(Prosjekter!$H$3:$H$499, MATCH($A91, Prosjekter!$A$3:$A$499, 0)),""))</f>
        <v/>
      </c>
      <c r="F91" s="13" t="str">
        <f>IF($A91="","",IFERROR(INDEX(Prosjekter!$F$3:$F$499, MATCH($A91, Prosjekter!$A$3:$A$499, 0)),""))</f>
        <v/>
      </c>
      <c r="G91" s="13" t="str">
        <f>IF($A91="","",IFERROR(INDEX(Prosjekter!$G$3:$G$499, MATCH($A91, Prosjekter!$A$3:$A$499, 0)),""))</f>
        <v/>
      </c>
      <c r="H91" s="38" t="str">
        <f>IF($A91="","",IFERROR(INDEX(Prosjekter!$I$3:$I$499, MATCH($A91, Prosjekter!$A$3:$A$499, 0)),""))</f>
        <v/>
      </c>
      <c r="I91" s="38" t="str">
        <f>IF($A91="","",SUMIFS(Timer!$F$3:$F$499,Timer!$C$3:$C$499,$A91,Timer!$B$3:$B$499,"&gt;="&amp;Innstillinger!$B$4,Timer!$B$3:$B$499,"&lt;="&amp;Innstillinger!$B$5))</f>
        <v/>
      </c>
      <c r="J91" s="38" t="str">
        <f t="shared" si="14"/>
        <v/>
      </c>
      <c r="K91" s="39" t="str">
        <f>IF($A91="","",SUMIFS(Timer!$H$3:$H$499,Timer!$C$3:$C$499,$A91,Timer!$B$3:$B$499,"&gt;="&amp;Innstillinger!$B$4,Timer!$B$3:$B$499,"&lt;="&amp;Innstillinger!$B$5))</f>
        <v/>
      </c>
      <c r="L91" s="39" t="str">
        <f>IF($A91="","",SUMIFS(Materialer!$I$3:$I$399,Materialer!$C$3:$C$399,$A91,Materialer!$B$3:$B$399,"&gt;="&amp;Innstillinger!$B$4,Materialer!$B$3:$B$399,"&lt;="&amp;Innstillinger!$B$5))</f>
        <v/>
      </c>
      <c r="M91" s="39" t="str">
        <f>IF($A91="","",SUMIFS('Andre kostnader'!$E$4:$E$200,'Andre kostnader'!$C$4:$C$200,$A91,'Andre kostnader'!$B$4:$B$200,"&gt;="&amp;Innstillinger!$B$4,'Andre kostnader'!$B$4:$B$200,"&lt;="&amp;Innstillinger!$B$5))</f>
        <v/>
      </c>
      <c r="N91" s="39" t="str">
        <f t="shared" si="15"/>
        <v/>
      </c>
      <c r="O91" s="39" t="str">
        <f>IF($A91="","",SUMIFS(Faktura!$E$3:$E$299,Faktura!$B$3:$B$299,$A91,Faktura!$C$3:$C$299,"&gt;="&amp;Innstillinger!$B$4,Faktura!$C$3:$C$299,"&lt;="&amp;Innstillinger!$B$5))</f>
        <v/>
      </c>
      <c r="P91" s="39" t="str">
        <f t="shared" si="16"/>
        <v/>
      </c>
      <c r="Q91" s="40" t="str">
        <f t="shared" si="17"/>
        <v/>
      </c>
      <c r="R91" s="39" t="str">
        <f t="shared" si="18"/>
        <v/>
      </c>
      <c r="S91" s="41" t="str">
        <f t="shared" si="19"/>
        <v/>
      </c>
      <c r="T91" s="41" t="str">
        <f t="shared" si="20"/>
        <v/>
      </c>
    </row>
    <row r="92" spans="1:20" ht="18" customHeight="1" x14ac:dyDescent="0.25">
      <c r="A92" s="4" t="str">
        <f>IF(Prosjekter!$A91="","",Prosjekter!$A91)</f>
        <v/>
      </c>
      <c r="B92" s="4" t="str">
        <f>IF($A92="","",IFERROR(INDEX(Prosjekter!$B$3:$B$499, MATCH($A92, Prosjekter!$A$3:$A$499, 0)),""))</f>
        <v/>
      </c>
      <c r="C92" s="4" t="str">
        <f>IF($A92="","",IFERROR(INDEX(Prosjekter!$D$3:$D$499, MATCH($A92, Prosjekter!$A$3:$A$499, 0)),""))</f>
        <v/>
      </c>
      <c r="D92" s="4" t="str">
        <f>IF($A92="","",IFERROR(INDEX(Prosjekter!$E$3:$E$499, MATCH($A92, Prosjekter!$A$3:$A$499, 0)),""))</f>
        <v/>
      </c>
      <c r="E92" s="4" t="str">
        <f>IF($A92="","",IFERROR(INDEX(Prosjekter!$H$3:$H$499, MATCH($A92, Prosjekter!$A$3:$A$499, 0)),""))</f>
        <v/>
      </c>
      <c r="F92" s="13" t="str">
        <f>IF($A92="","",IFERROR(INDEX(Prosjekter!$F$3:$F$499, MATCH($A92, Prosjekter!$A$3:$A$499, 0)),""))</f>
        <v/>
      </c>
      <c r="G92" s="13" t="str">
        <f>IF($A92="","",IFERROR(INDEX(Prosjekter!$G$3:$G$499, MATCH($A92, Prosjekter!$A$3:$A$499, 0)),""))</f>
        <v/>
      </c>
      <c r="H92" s="38" t="str">
        <f>IF($A92="","",IFERROR(INDEX(Prosjekter!$I$3:$I$499, MATCH($A92, Prosjekter!$A$3:$A$499, 0)),""))</f>
        <v/>
      </c>
      <c r="I92" s="38" t="str">
        <f>IF($A92="","",SUMIFS(Timer!$F$3:$F$499,Timer!$C$3:$C$499,$A92,Timer!$B$3:$B$499,"&gt;="&amp;Innstillinger!$B$4,Timer!$B$3:$B$499,"&lt;="&amp;Innstillinger!$B$5))</f>
        <v/>
      </c>
      <c r="J92" s="38" t="str">
        <f t="shared" si="14"/>
        <v/>
      </c>
      <c r="K92" s="39" t="str">
        <f>IF($A92="","",SUMIFS(Timer!$H$3:$H$499,Timer!$C$3:$C$499,$A92,Timer!$B$3:$B$499,"&gt;="&amp;Innstillinger!$B$4,Timer!$B$3:$B$499,"&lt;="&amp;Innstillinger!$B$5))</f>
        <v/>
      </c>
      <c r="L92" s="39" t="str">
        <f>IF($A92="","",SUMIFS(Materialer!$I$3:$I$399,Materialer!$C$3:$C$399,$A92,Materialer!$B$3:$B$399,"&gt;="&amp;Innstillinger!$B$4,Materialer!$B$3:$B$399,"&lt;="&amp;Innstillinger!$B$5))</f>
        <v/>
      </c>
      <c r="M92" s="39" t="str">
        <f>IF($A92="","",SUMIFS('Andre kostnader'!$E$4:$E$200,'Andre kostnader'!$C$4:$C$200,$A92,'Andre kostnader'!$B$4:$B$200,"&gt;="&amp;Innstillinger!$B$4,'Andre kostnader'!$B$4:$B$200,"&lt;="&amp;Innstillinger!$B$5))</f>
        <v/>
      </c>
      <c r="N92" s="39" t="str">
        <f t="shared" si="15"/>
        <v/>
      </c>
      <c r="O92" s="39" t="str">
        <f>IF($A92="","",SUMIFS(Faktura!$E$3:$E$299,Faktura!$B$3:$B$299,$A92,Faktura!$C$3:$C$299,"&gt;="&amp;Innstillinger!$B$4,Faktura!$C$3:$C$299,"&lt;="&amp;Innstillinger!$B$5))</f>
        <v/>
      </c>
      <c r="P92" s="39" t="str">
        <f t="shared" si="16"/>
        <v/>
      </c>
      <c r="Q92" s="40" t="str">
        <f t="shared" si="17"/>
        <v/>
      </c>
      <c r="R92" s="39" t="str">
        <f t="shared" si="18"/>
        <v/>
      </c>
      <c r="S92" s="41" t="str">
        <f t="shared" si="19"/>
        <v/>
      </c>
      <c r="T92" s="41" t="str">
        <f t="shared" si="20"/>
        <v/>
      </c>
    </row>
    <row r="93" spans="1:20" ht="18" customHeight="1" x14ac:dyDescent="0.25">
      <c r="A93" s="4" t="str">
        <f>IF(Prosjekter!$A92="","",Prosjekter!$A92)</f>
        <v/>
      </c>
      <c r="B93" s="4" t="str">
        <f>IF($A93="","",IFERROR(INDEX(Prosjekter!$B$3:$B$499, MATCH($A93, Prosjekter!$A$3:$A$499, 0)),""))</f>
        <v/>
      </c>
      <c r="C93" s="4" t="str">
        <f>IF($A93="","",IFERROR(INDEX(Prosjekter!$D$3:$D$499, MATCH($A93, Prosjekter!$A$3:$A$499, 0)),""))</f>
        <v/>
      </c>
      <c r="D93" s="4" t="str">
        <f>IF($A93="","",IFERROR(INDEX(Prosjekter!$E$3:$E$499, MATCH($A93, Prosjekter!$A$3:$A$499, 0)),""))</f>
        <v/>
      </c>
      <c r="E93" s="4" t="str">
        <f>IF($A93="","",IFERROR(INDEX(Prosjekter!$H$3:$H$499, MATCH($A93, Prosjekter!$A$3:$A$499, 0)),""))</f>
        <v/>
      </c>
      <c r="F93" s="13" t="str">
        <f>IF($A93="","",IFERROR(INDEX(Prosjekter!$F$3:$F$499, MATCH($A93, Prosjekter!$A$3:$A$499, 0)),""))</f>
        <v/>
      </c>
      <c r="G93" s="13" t="str">
        <f>IF($A93="","",IFERROR(INDEX(Prosjekter!$G$3:$G$499, MATCH($A93, Prosjekter!$A$3:$A$499, 0)),""))</f>
        <v/>
      </c>
      <c r="H93" s="38" t="str">
        <f>IF($A93="","",IFERROR(INDEX(Prosjekter!$I$3:$I$499, MATCH($A93, Prosjekter!$A$3:$A$499, 0)),""))</f>
        <v/>
      </c>
      <c r="I93" s="38" t="str">
        <f>IF($A93="","",SUMIFS(Timer!$F$3:$F$499,Timer!$C$3:$C$499,$A93,Timer!$B$3:$B$499,"&gt;="&amp;Innstillinger!$B$4,Timer!$B$3:$B$499,"&lt;="&amp;Innstillinger!$B$5))</f>
        <v/>
      </c>
      <c r="J93" s="38" t="str">
        <f t="shared" si="14"/>
        <v/>
      </c>
      <c r="K93" s="39" t="str">
        <f>IF($A93="","",SUMIFS(Timer!$H$3:$H$499,Timer!$C$3:$C$499,$A93,Timer!$B$3:$B$499,"&gt;="&amp;Innstillinger!$B$4,Timer!$B$3:$B$499,"&lt;="&amp;Innstillinger!$B$5))</f>
        <v/>
      </c>
      <c r="L93" s="39" t="str">
        <f>IF($A93="","",SUMIFS(Materialer!$I$3:$I$399,Materialer!$C$3:$C$399,$A93,Materialer!$B$3:$B$399,"&gt;="&amp;Innstillinger!$B$4,Materialer!$B$3:$B$399,"&lt;="&amp;Innstillinger!$B$5))</f>
        <v/>
      </c>
      <c r="M93" s="39" t="str">
        <f>IF($A93="","",SUMIFS('Andre kostnader'!$E$4:$E$200,'Andre kostnader'!$C$4:$C$200,$A93,'Andre kostnader'!$B$4:$B$200,"&gt;="&amp;Innstillinger!$B$4,'Andre kostnader'!$B$4:$B$200,"&lt;="&amp;Innstillinger!$B$5))</f>
        <v/>
      </c>
      <c r="N93" s="39" t="str">
        <f t="shared" si="15"/>
        <v/>
      </c>
      <c r="O93" s="39" t="str">
        <f>IF($A93="","",SUMIFS(Faktura!$E$3:$E$299,Faktura!$B$3:$B$299,$A93,Faktura!$C$3:$C$299,"&gt;="&amp;Innstillinger!$B$4,Faktura!$C$3:$C$299,"&lt;="&amp;Innstillinger!$B$5))</f>
        <v/>
      </c>
      <c r="P93" s="39" t="str">
        <f t="shared" si="16"/>
        <v/>
      </c>
      <c r="Q93" s="40" t="str">
        <f t="shared" si="17"/>
        <v/>
      </c>
      <c r="R93" s="39" t="str">
        <f t="shared" si="18"/>
        <v/>
      </c>
      <c r="S93" s="41" t="str">
        <f t="shared" si="19"/>
        <v/>
      </c>
      <c r="T93" s="41" t="str">
        <f t="shared" si="20"/>
        <v/>
      </c>
    </row>
    <row r="94" spans="1:20" ht="18" customHeight="1" x14ac:dyDescent="0.25">
      <c r="A94" s="4" t="str">
        <f>IF(Prosjekter!$A93="","",Prosjekter!$A93)</f>
        <v/>
      </c>
      <c r="B94" s="4" t="str">
        <f>IF($A94="","",IFERROR(INDEX(Prosjekter!$B$3:$B$499, MATCH($A94, Prosjekter!$A$3:$A$499, 0)),""))</f>
        <v/>
      </c>
      <c r="C94" s="4" t="str">
        <f>IF($A94="","",IFERROR(INDEX(Prosjekter!$D$3:$D$499, MATCH($A94, Prosjekter!$A$3:$A$499, 0)),""))</f>
        <v/>
      </c>
      <c r="D94" s="4" t="str">
        <f>IF($A94="","",IFERROR(INDEX(Prosjekter!$E$3:$E$499, MATCH($A94, Prosjekter!$A$3:$A$499, 0)),""))</f>
        <v/>
      </c>
      <c r="E94" s="4" t="str">
        <f>IF($A94="","",IFERROR(INDEX(Prosjekter!$H$3:$H$499, MATCH($A94, Prosjekter!$A$3:$A$499, 0)),""))</f>
        <v/>
      </c>
      <c r="F94" s="13" t="str">
        <f>IF($A94="","",IFERROR(INDEX(Prosjekter!$F$3:$F$499, MATCH($A94, Prosjekter!$A$3:$A$499, 0)),""))</f>
        <v/>
      </c>
      <c r="G94" s="13" t="str">
        <f>IF($A94="","",IFERROR(INDEX(Prosjekter!$G$3:$G$499, MATCH($A94, Prosjekter!$A$3:$A$499, 0)),""))</f>
        <v/>
      </c>
      <c r="H94" s="38" t="str">
        <f>IF($A94="","",IFERROR(INDEX(Prosjekter!$I$3:$I$499, MATCH($A94, Prosjekter!$A$3:$A$499, 0)),""))</f>
        <v/>
      </c>
      <c r="I94" s="38" t="str">
        <f>IF($A94="","",SUMIFS(Timer!$F$3:$F$499,Timer!$C$3:$C$499,$A94,Timer!$B$3:$B$499,"&gt;="&amp;Innstillinger!$B$4,Timer!$B$3:$B$499,"&lt;="&amp;Innstillinger!$B$5))</f>
        <v/>
      </c>
      <c r="J94" s="38" t="str">
        <f t="shared" si="14"/>
        <v/>
      </c>
      <c r="K94" s="39" t="str">
        <f>IF($A94="","",SUMIFS(Timer!$H$3:$H$499,Timer!$C$3:$C$499,$A94,Timer!$B$3:$B$499,"&gt;="&amp;Innstillinger!$B$4,Timer!$B$3:$B$499,"&lt;="&amp;Innstillinger!$B$5))</f>
        <v/>
      </c>
      <c r="L94" s="39" t="str">
        <f>IF($A94="","",SUMIFS(Materialer!$I$3:$I$399,Materialer!$C$3:$C$399,$A94,Materialer!$B$3:$B$399,"&gt;="&amp;Innstillinger!$B$4,Materialer!$B$3:$B$399,"&lt;="&amp;Innstillinger!$B$5))</f>
        <v/>
      </c>
      <c r="M94" s="39" t="str">
        <f>IF($A94="","",SUMIFS('Andre kostnader'!$E$4:$E$200,'Andre kostnader'!$C$4:$C$200,$A94,'Andre kostnader'!$B$4:$B$200,"&gt;="&amp;Innstillinger!$B$4,'Andre kostnader'!$B$4:$B$200,"&lt;="&amp;Innstillinger!$B$5))</f>
        <v/>
      </c>
      <c r="N94" s="39" t="str">
        <f t="shared" si="15"/>
        <v/>
      </c>
      <c r="O94" s="39" t="str">
        <f>IF($A94="","",SUMIFS(Faktura!$E$3:$E$299,Faktura!$B$3:$B$299,$A94,Faktura!$C$3:$C$299,"&gt;="&amp;Innstillinger!$B$4,Faktura!$C$3:$C$299,"&lt;="&amp;Innstillinger!$B$5))</f>
        <v/>
      </c>
      <c r="P94" s="39" t="str">
        <f t="shared" si="16"/>
        <v/>
      </c>
      <c r="Q94" s="40" t="str">
        <f t="shared" si="17"/>
        <v/>
      </c>
      <c r="R94" s="39" t="str">
        <f t="shared" si="18"/>
        <v/>
      </c>
      <c r="S94" s="41" t="str">
        <f t="shared" si="19"/>
        <v/>
      </c>
      <c r="T94" s="41" t="str">
        <f t="shared" si="20"/>
        <v/>
      </c>
    </row>
    <row r="95" spans="1:20" ht="18" customHeight="1" x14ac:dyDescent="0.25">
      <c r="A95" s="4" t="str">
        <f>IF(Prosjekter!$A94="","",Prosjekter!$A94)</f>
        <v/>
      </c>
      <c r="B95" s="4" t="str">
        <f>IF($A95="","",IFERROR(INDEX(Prosjekter!$B$3:$B$499, MATCH($A95, Prosjekter!$A$3:$A$499, 0)),""))</f>
        <v/>
      </c>
      <c r="C95" s="4" t="str">
        <f>IF($A95="","",IFERROR(INDEX(Prosjekter!$D$3:$D$499, MATCH($A95, Prosjekter!$A$3:$A$499, 0)),""))</f>
        <v/>
      </c>
      <c r="D95" s="4" t="str">
        <f>IF($A95="","",IFERROR(INDEX(Prosjekter!$E$3:$E$499, MATCH($A95, Prosjekter!$A$3:$A$499, 0)),""))</f>
        <v/>
      </c>
      <c r="E95" s="4" t="str">
        <f>IF($A95="","",IFERROR(INDEX(Prosjekter!$H$3:$H$499, MATCH($A95, Prosjekter!$A$3:$A$499, 0)),""))</f>
        <v/>
      </c>
      <c r="F95" s="13" t="str">
        <f>IF($A95="","",IFERROR(INDEX(Prosjekter!$F$3:$F$499, MATCH($A95, Prosjekter!$A$3:$A$499, 0)),""))</f>
        <v/>
      </c>
      <c r="G95" s="13" t="str">
        <f>IF($A95="","",IFERROR(INDEX(Prosjekter!$G$3:$G$499, MATCH($A95, Prosjekter!$A$3:$A$499, 0)),""))</f>
        <v/>
      </c>
      <c r="H95" s="38" t="str">
        <f>IF($A95="","",IFERROR(INDEX(Prosjekter!$I$3:$I$499, MATCH($A95, Prosjekter!$A$3:$A$499, 0)),""))</f>
        <v/>
      </c>
      <c r="I95" s="38" t="str">
        <f>IF($A95="","",SUMIFS(Timer!$F$3:$F$499,Timer!$C$3:$C$499,$A95,Timer!$B$3:$B$499,"&gt;="&amp;Innstillinger!$B$4,Timer!$B$3:$B$499,"&lt;="&amp;Innstillinger!$B$5))</f>
        <v/>
      </c>
      <c r="J95" s="38" t="str">
        <f t="shared" si="14"/>
        <v/>
      </c>
      <c r="K95" s="39" t="str">
        <f>IF($A95="","",SUMIFS(Timer!$H$3:$H$499,Timer!$C$3:$C$499,$A95,Timer!$B$3:$B$499,"&gt;="&amp;Innstillinger!$B$4,Timer!$B$3:$B$499,"&lt;="&amp;Innstillinger!$B$5))</f>
        <v/>
      </c>
      <c r="L95" s="39" t="str">
        <f>IF($A95="","",SUMIFS(Materialer!$I$3:$I$399,Materialer!$C$3:$C$399,$A95,Materialer!$B$3:$B$399,"&gt;="&amp;Innstillinger!$B$4,Materialer!$B$3:$B$399,"&lt;="&amp;Innstillinger!$B$5))</f>
        <v/>
      </c>
      <c r="M95" s="39" t="str">
        <f>IF($A95="","",SUMIFS('Andre kostnader'!$E$4:$E$200,'Andre kostnader'!$C$4:$C$200,$A95,'Andre kostnader'!$B$4:$B$200,"&gt;="&amp;Innstillinger!$B$4,'Andre kostnader'!$B$4:$B$200,"&lt;="&amp;Innstillinger!$B$5))</f>
        <v/>
      </c>
      <c r="N95" s="39" t="str">
        <f t="shared" si="15"/>
        <v/>
      </c>
      <c r="O95" s="39" t="str">
        <f>IF($A95="","",SUMIFS(Faktura!$E$3:$E$299,Faktura!$B$3:$B$299,$A95,Faktura!$C$3:$C$299,"&gt;="&amp;Innstillinger!$B$4,Faktura!$C$3:$C$299,"&lt;="&amp;Innstillinger!$B$5))</f>
        <v/>
      </c>
      <c r="P95" s="39" t="str">
        <f t="shared" si="16"/>
        <v/>
      </c>
      <c r="Q95" s="40" t="str">
        <f t="shared" si="17"/>
        <v/>
      </c>
      <c r="R95" s="39" t="str">
        <f t="shared" si="18"/>
        <v/>
      </c>
      <c r="S95" s="41" t="str">
        <f t="shared" si="19"/>
        <v/>
      </c>
      <c r="T95" s="41" t="str">
        <f t="shared" si="20"/>
        <v/>
      </c>
    </row>
    <row r="96" spans="1:20" ht="18" customHeight="1" x14ac:dyDescent="0.25">
      <c r="A96" s="4" t="str">
        <f>IF(Prosjekter!$A95="","",Prosjekter!$A95)</f>
        <v/>
      </c>
      <c r="B96" s="4" t="str">
        <f>IF($A96="","",IFERROR(INDEX(Prosjekter!$B$3:$B$499, MATCH($A96, Prosjekter!$A$3:$A$499, 0)),""))</f>
        <v/>
      </c>
      <c r="C96" s="4" t="str">
        <f>IF($A96="","",IFERROR(INDEX(Prosjekter!$D$3:$D$499, MATCH($A96, Prosjekter!$A$3:$A$499, 0)),""))</f>
        <v/>
      </c>
      <c r="D96" s="4" t="str">
        <f>IF($A96="","",IFERROR(INDEX(Prosjekter!$E$3:$E$499, MATCH($A96, Prosjekter!$A$3:$A$499, 0)),""))</f>
        <v/>
      </c>
      <c r="E96" s="4" t="str">
        <f>IF($A96="","",IFERROR(INDEX(Prosjekter!$H$3:$H$499, MATCH($A96, Prosjekter!$A$3:$A$499, 0)),""))</f>
        <v/>
      </c>
      <c r="F96" s="13" t="str">
        <f>IF($A96="","",IFERROR(INDEX(Prosjekter!$F$3:$F$499, MATCH($A96, Prosjekter!$A$3:$A$499, 0)),""))</f>
        <v/>
      </c>
      <c r="G96" s="13" t="str">
        <f>IF($A96="","",IFERROR(INDEX(Prosjekter!$G$3:$G$499, MATCH($A96, Prosjekter!$A$3:$A$499, 0)),""))</f>
        <v/>
      </c>
      <c r="H96" s="38" t="str">
        <f>IF($A96="","",IFERROR(INDEX(Prosjekter!$I$3:$I$499, MATCH($A96, Prosjekter!$A$3:$A$499, 0)),""))</f>
        <v/>
      </c>
      <c r="I96" s="38" t="str">
        <f>IF($A96="","",SUMIFS(Timer!$F$3:$F$499,Timer!$C$3:$C$499,$A96,Timer!$B$3:$B$499,"&gt;="&amp;Innstillinger!$B$4,Timer!$B$3:$B$499,"&lt;="&amp;Innstillinger!$B$5))</f>
        <v/>
      </c>
      <c r="J96" s="38" t="str">
        <f t="shared" si="14"/>
        <v/>
      </c>
      <c r="K96" s="39" t="str">
        <f>IF($A96="","",SUMIFS(Timer!$H$3:$H$499,Timer!$C$3:$C$499,$A96,Timer!$B$3:$B$499,"&gt;="&amp;Innstillinger!$B$4,Timer!$B$3:$B$499,"&lt;="&amp;Innstillinger!$B$5))</f>
        <v/>
      </c>
      <c r="L96" s="39" t="str">
        <f>IF($A96="","",SUMIFS(Materialer!$I$3:$I$399,Materialer!$C$3:$C$399,$A96,Materialer!$B$3:$B$399,"&gt;="&amp;Innstillinger!$B$4,Materialer!$B$3:$B$399,"&lt;="&amp;Innstillinger!$B$5))</f>
        <v/>
      </c>
      <c r="M96" s="39" t="str">
        <f>IF($A96="","",SUMIFS('Andre kostnader'!$E$4:$E$200,'Andre kostnader'!$C$4:$C$200,$A96,'Andre kostnader'!$B$4:$B$200,"&gt;="&amp;Innstillinger!$B$4,'Andre kostnader'!$B$4:$B$200,"&lt;="&amp;Innstillinger!$B$5))</f>
        <v/>
      </c>
      <c r="N96" s="39" t="str">
        <f t="shared" si="15"/>
        <v/>
      </c>
      <c r="O96" s="39" t="str">
        <f>IF($A96="","",SUMIFS(Faktura!$E$3:$E$299,Faktura!$B$3:$B$299,$A96,Faktura!$C$3:$C$299,"&gt;="&amp;Innstillinger!$B$4,Faktura!$C$3:$C$299,"&lt;="&amp;Innstillinger!$B$5))</f>
        <v/>
      </c>
      <c r="P96" s="39" t="str">
        <f t="shared" si="16"/>
        <v/>
      </c>
      <c r="Q96" s="40" t="str">
        <f t="shared" si="17"/>
        <v/>
      </c>
      <c r="R96" s="39" t="str">
        <f t="shared" si="18"/>
        <v/>
      </c>
      <c r="S96" s="41" t="str">
        <f t="shared" si="19"/>
        <v/>
      </c>
      <c r="T96" s="41" t="str">
        <f t="shared" si="20"/>
        <v/>
      </c>
    </row>
    <row r="97" spans="1:20" ht="18" customHeight="1" x14ac:dyDescent="0.25">
      <c r="A97" s="4" t="str">
        <f>IF(Prosjekter!$A96="","",Prosjekter!$A96)</f>
        <v/>
      </c>
      <c r="B97" s="4" t="str">
        <f>IF($A97="","",IFERROR(INDEX(Prosjekter!$B$3:$B$499, MATCH($A97, Prosjekter!$A$3:$A$499, 0)),""))</f>
        <v/>
      </c>
      <c r="C97" s="4" t="str">
        <f>IF($A97="","",IFERROR(INDEX(Prosjekter!$D$3:$D$499, MATCH($A97, Prosjekter!$A$3:$A$499, 0)),""))</f>
        <v/>
      </c>
      <c r="D97" s="4" t="str">
        <f>IF($A97="","",IFERROR(INDEX(Prosjekter!$E$3:$E$499, MATCH($A97, Prosjekter!$A$3:$A$499, 0)),""))</f>
        <v/>
      </c>
      <c r="E97" s="4" t="str">
        <f>IF($A97="","",IFERROR(INDEX(Prosjekter!$H$3:$H$499, MATCH($A97, Prosjekter!$A$3:$A$499, 0)),""))</f>
        <v/>
      </c>
      <c r="F97" s="13" t="str">
        <f>IF($A97="","",IFERROR(INDEX(Prosjekter!$F$3:$F$499, MATCH($A97, Prosjekter!$A$3:$A$499, 0)),""))</f>
        <v/>
      </c>
      <c r="G97" s="13" t="str">
        <f>IF($A97="","",IFERROR(INDEX(Prosjekter!$G$3:$G$499, MATCH($A97, Prosjekter!$A$3:$A$499, 0)),""))</f>
        <v/>
      </c>
      <c r="H97" s="38" t="str">
        <f>IF($A97="","",IFERROR(INDEX(Prosjekter!$I$3:$I$499, MATCH($A97, Prosjekter!$A$3:$A$499, 0)),""))</f>
        <v/>
      </c>
      <c r="I97" s="38" t="str">
        <f>IF($A97="","",SUMIFS(Timer!$F$3:$F$499,Timer!$C$3:$C$499,$A97,Timer!$B$3:$B$499,"&gt;="&amp;Innstillinger!$B$4,Timer!$B$3:$B$499,"&lt;="&amp;Innstillinger!$B$5))</f>
        <v/>
      </c>
      <c r="J97" s="38" t="str">
        <f t="shared" si="14"/>
        <v/>
      </c>
      <c r="K97" s="39" t="str">
        <f>IF($A97="","",SUMIFS(Timer!$H$3:$H$499,Timer!$C$3:$C$499,$A97,Timer!$B$3:$B$499,"&gt;="&amp;Innstillinger!$B$4,Timer!$B$3:$B$499,"&lt;="&amp;Innstillinger!$B$5))</f>
        <v/>
      </c>
      <c r="L97" s="39" t="str">
        <f>IF($A97="","",SUMIFS(Materialer!$I$3:$I$399,Materialer!$C$3:$C$399,$A97,Materialer!$B$3:$B$399,"&gt;="&amp;Innstillinger!$B$4,Materialer!$B$3:$B$399,"&lt;="&amp;Innstillinger!$B$5))</f>
        <v/>
      </c>
      <c r="M97" s="39" t="str">
        <f>IF($A97="","",SUMIFS('Andre kostnader'!$E$4:$E$200,'Andre kostnader'!$C$4:$C$200,$A97,'Andre kostnader'!$B$4:$B$200,"&gt;="&amp;Innstillinger!$B$4,'Andre kostnader'!$B$4:$B$200,"&lt;="&amp;Innstillinger!$B$5))</f>
        <v/>
      </c>
      <c r="N97" s="39" t="str">
        <f t="shared" si="15"/>
        <v/>
      </c>
      <c r="O97" s="39" t="str">
        <f>IF($A97="","",SUMIFS(Faktura!$E$3:$E$299,Faktura!$B$3:$B$299,$A97,Faktura!$C$3:$C$299,"&gt;="&amp;Innstillinger!$B$4,Faktura!$C$3:$C$299,"&lt;="&amp;Innstillinger!$B$5))</f>
        <v/>
      </c>
      <c r="P97" s="39" t="str">
        <f t="shared" si="16"/>
        <v/>
      </c>
      <c r="Q97" s="40" t="str">
        <f t="shared" si="17"/>
        <v/>
      </c>
      <c r="R97" s="39" t="str">
        <f t="shared" si="18"/>
        <v/>
      </c>
      <c r="S97" s="41" t="str">
        <f t="shared" si="19"/>
        <v/>
      </c>
      <c r="T97" s="41" t="str">
        <f t="shared" si="20"/>
        <v/>
      </c>
    </row>
    <row r="98" spans="1:20" ht="18" customHeight="1" x14ac:dyDescent="0.25">
      <c r="A98" s="4" t="str">
        <f>IF(Prosjekter!$A97="","",Prosjekter!$A97)</f>
        <v/>
      </c>
      <c r="B98" s="4" t="str">
        <f>IF($A98="","",IFERROR(INDEX(Prosjekter!$B$3:$B$499, MATCH($A98, Prosjekter!$A$3:$A$499, 0)),""))</f>
        <v/>
      </c>
      <c r="C98" s="4" t="str">
        <f>IF($A98="","",IFERROR(INDEX(Prosjekter!$D$3:$D$499, MATCH($A98, Prosjekter!$A$3:$A$499, 0)),""))</f>
        <v/>
      </c>
      <c r="D98" s="4" t="str">
        <f>IF($A98="","",IFERROR(INDEX(Prosjekter!$E$3:$E$499, MATCH($A98, Prosjekter!$A$3:$A$499, 0)),""))</f>
        <v/>
      </c>
      <c r="E98" s="4" t="str">
        <f>IF($A98="","",IFERROR(INDEX(Prosjekter!$H$3:$H$499, MATCH($A98, Prosjekter!$A$3:$A$499, 0)),""))</f>
        <v/>
      </c>
      <c r="F98" s="13" t="str">
        <f>IF($A98="","",IFERROR(INDEX(Prosjekter!$F$3:$F$499, MATCH($A98, Prosjekter!$A$3:$A$499, 0)),""))</f>
        <v/>
      </c>
      <c r="G98" s="13" t="str">
        <f>IF($A98="","",IFERROR(INDEX(Prosjekter!$G$3:$G$499, MATCH($A98, Prosjekter!$A$3:$A$499, 0)),""))</f>
        <v/>
      </c>
      <c r="H98" s="38" t="str">
        <f>IF($A98="","",IFERROR(INDEX(Prosjekter!$I$3:$I$499, MATCH($A98, Prosjekter!$A$3:$A$499, 0)),""))</f>
        <v/>
      </c>
      <c r="I98" s="38" t="str">
        <f>IF($A98="","",SUMIFS(Timer!$F$3:$F$499,Timer!$C$3:$C$499,$A98,Timer!$B$3:$B$499,"&gt;="&amp;Innstillinger!$B$4,Timer!$B$3:$B$499,"&lt;="&amp;Innstillinger!$B$5))</f>
        <v/>
      </c>
      <c r="J98" s="38" t="str">
        <f t="shared" si="14"/>
        <v/>
      </c>
      <c r="K98" s="39" t="str">
        <f>IF($A98="","",SUMIFS(Timer!$H$3:$H$499,Timer!$C$3:$C$499,$A98,Timer!$B$3:$B$499,"&gt;="&amp;Innstillinger!$B$4,Timer!$B$3:$B$499,"&lt;="&amp;Innstillinger!$B$5))</f>
        <v/>
      </c>
      <c r="L98" s="39" t="str">
        <f>IF($A98="","",SUMIFS(Materialer!$I$3:$I$399,Materialer!$C$3:$C$399,$A98,Materialer!$B$3:$B$399,"&gt;="&amp;Innstillinger!$B$4,Materialer!$B$3:$B$399,"&lt;="&amp;Innstillinger!$B$5))</f>
        <v/>
      </c>
      <c r="M98" s="39" t="str">
        <f>IF($A98="","",SUMIFS('Andre kostnader'!$E$4:$E$200,'Andre kostnader'!$C$4:$C$200,$A98,'Andre kostnader'!$B$4:$B$200,"&gt;="&amp;Innstillinger!$B$4,'Andre kostnader'!$B$4:$B$200,"&lt;="&amp;Innstillinger!$B$5))</f>
        <v/>
      </c>
      <c r="N98" s="39" t="str">
        <f t="shared" si="15"/>
        <v/>
      </c>
      <c r="O98" s="39" t="str">
        <f>IF($A98="","",SUMIFS(Faktura!$E$3:$E$299,Faktura!$B$3:$B$299,$A98,Faktura!$C$3:$C$299,"&gt;="&amp;Innstillinger!$B$4,Faktura!$C$3:$C$299,"&lt;="&amp;Innstillinger!$B$5))</f>
        <v/>
      </c>
      <c r="P98" s="39" t="str">
        <f t="shared" si="16"/>
        <v/>
      </c>
      <c r="Q98" s="40" t="str">
        <f t="shared" si="17"/>
        <v/>
      </c>
      <c r="R98" s="39" t="str">
        <f t="shared" si="18"/>
        <v/>
      </c>
      <c r="S98" s="41" t="str">
        <f t="shared" si="19"/>
        <v/>
      </c>
      <c r="T98" s="41" t="str">
        <f t="shared" si="20"/>
        <v/>
      </c>
    </row>
    <row r="99" spans="1:20" ht="18" customHeight="1" x14ac:dyDescent="0.25">
      <c r="A99" s="4" t="str">
        <f>IF(Prosjekter!$A98="","",Prosjekter!$A98)</f>
        <v/>
      </c>
      <c r="B99" s="4" t="str">
        <f>IF($A99="","",IFERROR(INDEX(Prosjekter!$B$3:$B$499, MATCH($A99, Prosjekter!$A$3:$A$499, 0)),""))</f>
        <v/>
      </c>
      <c r="C99" s="4" t="str">
        <f>IF($A99="","",IFERROR(INDEX(Prosjekter!$D$3:$D$499, MATCH($A99, Prosjekter!$A$3:$A$499, 0)),""))</f>
        <v/>
      </c>
      <c r="D99" s="4" t="str">
        <f>IF($A99="","",IFERROR(INDEX(Prosjekter!$E$3:$E$499, MATCH($A99, Prosjekter!$A$3:$A$499, 0)),""))</f>
        <v/>
      </c>
      <c r="E99" s="4" t="str">
        <f>IF($A99="","",IFERROR(INDEX(Prosjekter!$H$3:$H$499, MATCH($A99, Prosjekter!$A$3:$A$499, 0)),""))</f>
        <v/>
      </c>
      <c r="F99" s="13" t="str">
        <f>IF($A99="","",IFERROR(INDEX(Prosjekter!$F$3:$F$499, MATCH($A99, Prosjekter!$A$3:$A$499, 0)),""))</f>
        <v/>
      </c>
      <c r="G99" s="13" t="str">
        <f>IF($A99="","",IFERROR(INDEX(Prosjekter!$G$3:$G$499, MATCH($A99, Prosjekter!$A$3:$A$499, 0)),""))</f>
        <v/>
      </c>
      <c r="H99" s="38" t="str">
        <f>IF($A99="","",IFERROR(INDEX(Prosjekter!$I$3:$I$499, MATCH($A99, Prosjekter!$A$3:$A$499, 0)),""))</f>
        <v/>
      </c>
      <c r="I99" s="38" t="str">
        <f>IF($A99="","",SUMIFS(Timer!$F$3:$F$499,Timer!$C$3:$C$499,$A99,Timer!$B$3:$B$499,"&gt;="&amp;Innstillinger!$B$4,Timer!$B$3:$B$499,"&lt;="&amp;Innstillinger!$B$5))</f>
        <v/>
      </c>
      <c r="J99" s="38" t="str">
        <f t="shared" si="14"/>
        <v/>
      </c>
      <c r="K99" s="39" t="str">
        <f>IF($A99="","",SUMIFS(Timer!$H$3:$H$499,Timer!$C$3:$C$499,$A99,Timer!$B$3:$B$499,"&gt;="&amp;Innstillinger!$B$4,Timer!$B$3:$B$499,"&lt;="&amp;Innstillinger!$B$5))</f>
        <v/>
      </c>
      <c r="L99" s="39" t="str">
        <f>IF($A99="","",SUMIFS(Materialer!$I$3:$I$399,Materialer!$C$3:$C$399,$A99,Materialer!$B$3:$B$399,"&gt;="&amp;Innstillinger!$B$4,Materialer!$B$3:$B$399,"&lt;="&amp;Innstillinger!$B$5))</f>
        <v/>
      </c>
      <c r="M99" s="39" t="str">
        <f>IF($A99="","",SUMIFS('Andre kostnader'!$E$4:$E$200,'Andre kostnader'!$C$4:$C$200,$A99,'Andre kostnader'!$B$4:$B$200,"&gt;="&amp;Innstillinger!$B$4,'Andre kostnader'!$B$4:$B$200,"&lt;="&amp;Innstillinger!$B$5))</f>
        <v/>
      </c>
      <c r="N99" s="39" t="str">
        <f t="shared" si="15"/>
        <v/>
      </c>
      <c r="O99" s="39" t="str">
        <f>IF($A99="","",SUMIFS(Faktura!$E$3:$E$299,Faktura!$B$3:$B$299,$A99,Faktura!$C$3:$C$299,"&gt;="&amp;Innstillinger!$B$4,Faktura!$C$3:$C$299,"&lt;="&amp;Innstillinger!$B$5))</f>
        <v/>
      </c>
      <c r="P99" s="39" t="str">
        <f t="shared" si="16"/>
        <v/>
      </c>
      <c r="Q99" s="40" t="str">
        <f t="shared" si="17"/>
        <v/>
      </c>
      <c r="R99" s="39" t="str">
        <f t="shared" si="18"/>
        <v/>
      </c>
      <c r="S99" s="41" t="str">
        <f t="shared" si="19"/>
        <v/>
      </c>
      <c r="T99" s="41" t="str">
        <f t="shared" si="20"/>
        <v/>
      </c>
    </row>
    <row r="100" spans="1:20" ht="18" customHeight="1" x14ac:dyDescent="0.25">
      <c r="A100" s="4" t="str">
        <f>IF(Prosjekter!$A99="","",Prosjekter!$A99)</f>
        <v/>
      </c>
      <c r="B100" s="4" t="str">
        <f>IF($A100="","",IFERROR(INDEX(Prosjekter!$B$3:$B$499, MATCH($A100, Prosjekter!$A$3:$A$499, 0)),""))</f>
        <v/>
      </c>
      <c r="C100" s="4" t="str">
        <f>IF($A100="","",IFERROR(INDEX(Prosjekter!$D$3:$D$499, MATCH($A100, Prosjekter!$A$3:$A$499, 0)),""))</f>
        <v/>
      </c>
      <c r="D100" s="4" t="str">
        <f>IF($A100="","",IFERROR(INDEX(Prosjekter!$E$3:$E$499, MATCH($A100, Prosjekter!$A$3:$A$499, 0)),""))</f>
        <v/>
      </c>
      <c r="E100" s="4" t="str">
        <f>IF($A100="","",IFERROR(INDEX(Prosjekter!$H$3:$H$499, MATCH($A100, Prosjekter!$A$3:$A$499, 0)),""))</f>
        <v/>
      </c>
      <c r="F100" s="13" t="str">
        <f>IF($A100="","",IFERROR(INDEX(Prosjekter!$F$3:$F$499, MATCH($A100, Prosjekter!$A$3:$A$499, 0)),""))</f>
        <v/>
      </c>
      <c r="G100" s="13" t="str">
        <f>IF($A100="","",IFERROR(INDEX(Prosjekter!$G$3:$G$499, MATCH($A100, Prosjekter!$A$3:$A$499, 0)),""))</f>
        <v/>
      </c>
      <c r="H100" s="38" t="str">
        <f>IF($A100="","",IFERROR(INDEX(Prosjekter!$I$3:$I$499, MATCH($A100, Prosjekter!$A$3:$A$499, 0)),""))</f>
        <v/>
      </c>
      <c r="I100" s="38" t="str">
        <f>IF($A100="","",SUMIFS(Timer!$F$3:$F$499,Timer!$C$3:$C$499,$A100,Timer!$B$3:$B$499,"&gt;="&amp;Innstillinger!$B$4,Timer!$B$3:$B$499,"&lt;="&amp;Innstillinger!$B$5))</f>
        <v/>
      </c>
      <c r="J100" s="38" t="str">
        <f t="shared" ref="J100:J131" si="21">IF($A100="","",$I100-$H100)</f>
        <v/>
      </c>
      <c r="K100" s="39" t="str">
        <f>IF($A100="","",SUMIFS(Timer!$H$3:$H$499,Timer!$C$3:$C$499,$A100,Timer!$B$3:$B$499,"&gt;="&amp;Innstillinger!$B$4,Timer!$B$3:$B$499,"&lt;="&amp;Innstillinger!$B$5))</f>
        <v/>
      </c>
      <c r="L100" s="39" t="str">
        <f>IF($A100="","",SUMIFS(Materialer!$I$3:$I$399,Materialer!$C$3:$C$399,$A100,Materialer!$B$3:$B$399,"&gt;="&amp;Innstillinger!$B$4,Materialer!$B$3:$B$399,"&lt;="&amp;Innstillinger!$B$5))</f>
        <v/>
      </c>
      <c r="M100" s="39" t="str">
        <f>IF($A100="","",SUMIFS('Andre kostnader'!$E$4:$E$200,'Andre kostnader'!$C$4:$C$200,$A100,'Andre kostnader'!$B$4:$B$200,"&gt;="&amp;Innstillinger!$B$4,'Andre kostnader'!$B$4:$B$200,"&lt;="&amp;Innstillinger!$B$5))</f>
        <v/>
      </c>
      <c r="N100" s="39" t="str">
        <f t="shared" ref="N100:N131" si="22">IF($A100="","",$K100+$L100+$M100)</f>
        <v/>
      </c>
      <c r="O100" s="39" t="str">
        <f>IF($A100="","",SUMIFS(Faktura!$E$3:$E$299,Faktura!$B$3:$B$299,$A100,Faktura!$C$3:$C$299,"&gt;="&amp;Innstillinger!$B$4,Faktura!$C$3:$C$299,"&lt;="&amp;Innstillinger!$B$5))</f>
        <v/>
      </c>
      <c r="P100" s="39" t="str">
        <f t="shared" ref="P100:P131" si="23">IF($A100="","",$O100-$N100)</f>
        <v/>
      </c>
      <c r="Q100" s="40" t="str">
        <f t="shared" ref="Q100:Q131" si="24">IF($A100="","",IFERROR($P100/$O100,0))</f>
        <v/>
      </c>
      <c r="R100" s="39" t="str">
        <f t="shared" ref="R100:R131" si="25">IF($A100="","",IFERROR($P100/$I100,0))</f>
        <v/>
      </c>
      <c r="S100" s="41" t="str">
        <f t="shared" ref="S100:S131" si="26">IF($A100="","",(1+COUNTIF($P$4:$P$203, "&gt;"&amp;$P100)))</f>
        <v/>
      </c>
      <c r="T100" s="41" t="str">
        <f t="shared" ref="T100:T131" si="27">IF($A100="","",(1+COUNTIF($Q$4:$Q$203, "&gt;"&amp;$Q100)))</f>
        <v/>
      </c>
    </row>
    <row r="101" spans="1:20" ht="18" customHeight="1" x14ac:dyDescent="0.25">
      <c r="A101" s="4" t="str">
        <f>IF(Prosjekter!$A100="","",Prosjekter!$A100)</f>
        <v/>
      </c>
      <c r="B101" s="4" t="str">
        <f>IF($A101="","",IFERROR(INDEX(Prosjekter!$B$3:$B$499, MATCH($A101, Prosjekter!$A$3:$A$499, 0)),""))</f>
        <v/>
      </c>
      <c r="C101" s="4" t="str">
        <f>IF($A101="","",IFERROR(INDEX(Prosjekter!$D$3:$D$499, MATCH($A101, Prosjekter!$A$3:$A$499, 0)),""))</f>
        <v/>
      </c>
      <c r="D101" s="4" t="str">
        <f>IF($A101="","",IFERROR(INDEX(Prosjekter!$E$3:$E$499, MATCH($A101, Prosjekter!$A$3:$A$499, 0)),""))</f>
        <v/>
      </c>
      <c r="E101" s="4" t="str">
        <f>IF($A101="","",IFERROR(INDEX(Prosjekter!$H$3:$H$499, MATCH($A101, Prosjekter!$A$3:$A$499, 0)),""))</f>
        <v/>
      </c>
      <c r="F101" s="13" t="str">
        <f>IF($A101="","",IFERROR(INDEX(Prosjekter!$F$3:$F$499, MATCH($A101, Prosjekter!$A$3:$A$499, 0)),""))</f>
        <v/>
      </c>
      <c r="G101" s="13" t="str">
        <f>IF($A101="","",IFERROR(INDEX(Prosjekter!$G$3:$G$499, MATCH($A101, Prosjekter!$A$3:$A$499, 0)),""))</f>
        <v/>
      </c>
      <c r="H101" s="38" t="str">
        <f>IF($A101="","",IFERROR(INDEX(Prosjekter!$I$3:$I$499, MATCH($A101, Prosjekter!$A$3:$A$499, 0)),""))</f>
        <v/>
      </c>
      <c r="I101" s="38" t="str">
        <f>IF($A101="","",SUMIFS(Timer!$F$3:$F$499,Timer!$C$3:$C$499,$A101,Timer!$B$3:$B$499,"&gt;="&amp;Innstillinger!$B$4,Timer!$B$3:$B$499,"&lt;="&amp;Innstillinger!$B$5))</f>
        <v/>
      </c>
      <c r="J101" s="38" t="str">
        <f t="shared" si="21"/>
        <v/>
      </c>
      <c r="K101" s="39" t="str">
        <f>IF($A101="","",SUMIFS(Timer!$H$3:$H$499,Timer!$C$3:$C$499,$A101,Timer!$B$3:$B$499,"&gt;="&amp;Innstillinger!$B$4,Timer!$B$3:$B$499,"&lt;="&amp;Innstillinger!$B$5))</f>
        <v/>
      </c>
      <c r="L101" s="39" t="str">
        <f>IF($A101="","",SUMIFS(Materialer!$I$3:$I$399,Materialer!$C$3:$C$399,$A101,Materialer!$B$3:$B$399,"&gt;="&amp;Innstillinger!$B$4,Materialer!$B$3:$B$399,"&lt;="&amp;Innstillinger!$B$5))</f>
        <v/>
      </c>
      <c r="M101" s="39" t="str">
        <f>IF($A101="","",SUMIFS('Andre kostnader'!$E$4:$E$200,'Andre kostnader'!$C$4:$C$200,$A101,'Andre kostnader'!$B$4:$B$200,"&gt;="&amp;Innstillinger!$B$4,'Andre kostnader'!$B$4:$B$200,"&lt;="&amp;Innstillinger!$B$5))</f>
        <v/>
      </c>
      <c r="N101" s="39" t="str">
        <f t="shared" si="22"/>
        <v/>
      </c>
      <c r="O101" s="39" t="str">
        <f>IF($A101="","",SUMIFS(Faktura!$E$3:$E$299,Faktura!$B$3:$B$299,$A101,Faktura!$C$3:$C$299,"&gt;="&amp;Innstillinger!$B$4,Faktura!$C$3:$C$299,"&lt;="&amp;Innstillinger!$B$5))</f>
        <v/>
      </c>
      <c r="P101" s="39" t="str">
        <f t="shared" si="23"/>
        <v/>
      </c>
      <c r="Q101" s="40" t="str">
        <f t="shared" si="24"/>
        <v/>
      </c>
      <c r="R101" s="39" t="str">
        <f t="shared" si="25"/>
        <v/>
      </c>
      <c r="S101" s="41" t="str">
        <f t="shared" si="26"/>
        <v/>
      </c>
      <c r="T101" s="41" t="str">
        <f t="shared" si="27"/>
        <v/>
      </c>
    </row>
    <row r="102" spans="1:20" ht="18" customHeight="1" x14ac:dyDescent="0.25">
      <c r="A102" s="4" t="str">
        <f>IF(Prosjekter!$A101="","",Prosjekter!$A101)</f>
        <v/>
      </c>
      <c r="B102" s="4" t="str">
        <f>IF($A102="","",IFERROR(INDEX(Prosjekter!$B$3:$B$499, MATCH($A102, Prosjekter!$A$3:$A$499, 0)),""))</f>
        <v/>
      </c>
      <c r="C102" s="4" t="str">
        <f>IF($A102="","",IFERROR(INDEX(Prosjekter!$D$3:$D$499, MATCH($A102, Prosjekter!$A$3:$A$499, 0)),""))</f>
        <v/>
      </c>
      <c r="D102" s="4" t="str">
        <f>IF($A102="","",IFERROR(INDEX(Prosjekter!$E$3:$E$499, MATCH($A102, Prosjekter!$A$3:$A$499, 0)),""))</f>
        <v/>
      </c>
      <c r="E102" s="4" t="str">
        <f>IF($A102="","",IFERROR(INDEX(Prosjekter!$H$3:$H$499, MATCH($A102, Prosjekter!$A$3:$A$499, 0)),""))</f>
        <v/>
      </c>
      <c r="F102" s="13" t="str">
        <f>IF($A102="","",IFERROR(INDEX(Prosjekter!$F$3:$F$499, MATCH($A102, Prosjekter!$A$3:$A$499, 0)),""))</f>
        <v/>
      </c>
      <c r="G102" s="13" t="str">
        <f>IF($A102="","",IFERROR(INDEX(Prosjekter!$G$3:$G$499, MATCH($A102, Prosjekter!$A$3:$A$499, 0)),""))</f>
        <v/>
      </c>
      <c r="H102" s="38" t="str">
        <f>IF($A102="","",IFERROR(INDEX(Prosjekter!$I$3:$I$499, MATCH($A102, Prosjekter!$A$3:$A$499, 0)),""))</f>
        <v/>
      </c>
      <c r="I102" s="38" t="str">
        <f>IF($A102="","",SUMIFS(Timer!$F$3:$F$499,Timer!$C$3:$C$499,$A102,Timer!$B$3:$B$499,"&gt;="&amp;Innstillinger!$B$4,Timer!$B$3:$B$499,"&lt;="&amp;Innstillinger!$B$5))</f>
        <v/>
      </c>
      <c r="J102" s="38" t="str">
        <f t="shared" si="21"/>
        <v/>
      </c>
      <c r="K102" s="39" t="str">
        <f>IF($A102="","",SUMIFS(Timer!$H$3:$H$499,Timer!$C$3:$C$499,$A102,Timer!$B$3:$B$499,"&gt;="&amp;Innstillinger!$B$4,Timer!$B$3:$B$499,"&lt;="&amp;Innstillinger!$B$5))</f>
        <v/>
      </c>
      <c r="L102" s="39" t="str">
        <f>IF($A102="","",SUMIFS(Materialer!$I$3:$I$399,Materialer!$C$3:$C$399,$A102,Materialer!$B$3:$B$399,"&gt;="&amp;Innstillinger!$B$4,Materialer!$B$3:$B$399,"&lt;="&amp;Innstillinger!$B$5))</f>
        <v/>
      </c>
      <c r="M102" s="39" t="str">
        <f>IF($A102="","",SUMIFS('Andre kostnader'!$E$4:$E$200,'Andre kostnader'!$C$4:$C$200,$A102,'Andre kostnader'!$B$4:$B$200,"&gt;="&amp;Innstillinger!$B$4,'Andre kostnader'!$B$4:$B$200,"&lt;="&amp;Innstillinger!$B$5))</f>
        <v/>
      </c>
      <c r="N102" s="39" t="str">
        <f t="shared" si="22"/>
        <v/>
      </c>
      <c r="O102" s="39" t="str">
        <f>IF($A102="","",SUMIFS(Faktura!$E$3:$E$299,Faktura!$B$3:$B$299,$A102,Faktura!$C$3:$C$299,"&gt;="&amp;Innstillinger!$B$4,Faktura!$C$3:$C$299,"&lt;="&amp;Innstillinger!$B$5))</f>
        <v/>
      </c>
      <c r="P102" s="39" t="str">
        <f t="shared" si="23"/>
        <v/>
      </c>
      <c r="Q102" s="40" t="str">
        <f t="shared" si="24"/>
        <v/>
      </c>
      <c r="R102" s="39" t="str">
        <f t="shared" si="25"/>
        <v/>
      </c>
      <c r="S102" s="41" t="str">
        <f t="shared" si="26"/>
        <v/>
      </c>
      <c r="T102" s="41" t="str">
        <f t="shared" si="27"/>
        <v/>
      </c>
    </row>
    <row r="103" spans="1:20" ht="18" customHeight="1" x14ac:dyDescent="0.25">
      <c r="A103" s="4" t="str">
        <f>IF(Prosjekter!$A102="","",Prosjekter!$A102)</f>
        <v/>
      </c>
      <c r="B103" s="4" t="str">
        <f>IF($A103="","",IFERROR(INDEX(Prosjekter!$B$3:$B$499, MATCH($A103, Prosjekter!$A$3:$A$499, 0)),""))</f>
        <v/>
      </c>
      <c r="C103" s="4" t="str">
        <f>IF($A103="","",IFERROR(INDEX(Prosjekter!$D$3:$D$499, MATCH($A103, Prosjekter!$A$3:$A$499, 0)),""))</f>
        <v/>
      </c>
      <c r="D103" s="4" t="str">
        <f>IF($A103="","",IFERROR(INDEX(Prosjekter!$E$3:$E$499, MATCH($A103, Prosjekter!$A$3:$A$499, 0)),""))</f>
        <v/>
      </c>
      <c r="E103" s="4" t="str">
        <f>IF($A103="","",IFERROR(INDEX(Prosjekter!$H$3:$H$499, MATCH($A103, Prosjekter!$A$3:$A$499, 0)),""))</f>
        <v/>
      </c>
      <c r="F103" s="13" t="str">
        <f>IF($A103="","",IFERROR(INDEX(Prosjekter!$F$3:$F$499, MATCH($A103, Prosjekter!$A$3:$A$499, 0)),""))</f>
        <v/>
      </c>
      <c r="G103" s="13" t="str">
        <f>IF($A103="","",IFERROR(INDEX(Prosjekter!$G$3:$G$499, MATCH($A103, Prosjekter!$A$3:$A$499, 0)),""))</f>
        <v/>
      </c>
      <c r="H103" s="38" t="str">
        <f>IF($A103="","",IFERROR(INDEX(Prosjekter!$I$3:$I$499, MATCH($A103, Prosjekter!$A$3:$A$499, 0)),""))</f>
        <v/>
      </c>
      <c r="I103" s="38" t="str">
        <f>IF($A103="","",SUMIFS(Timer!$F$3:$F$499,Timer!$C$3:$C$499,$A103,Timer!$B$3:$B$499,"&gt;="&amp;Innstillinger!$B$4,Timer!$B$3:$B$499,"&lt;="&amp;Innstillinger!$B$5))</f>
        <v/>
      </c>
      <c r="J103" s="38" t="str">
        <f t="shared" si="21"/>
        <v/>
      </c>
      <c r="K103" s="39" t="str">
        <f>IF($A103="","",SUMIFS(Timer!$H$3:$H$499,Timer!$C$3:$C$499,$A103,Timer!$B$3:$B$499,"&gt;="&amp;Innstillinger!$B$4,Timer!$B$3:$B$499,"&lt;="&amp;Innstillinger!$B$5))</f>
        <v/>
      </c>
      <c r="L103" s="39" t="str">
        <f>IF($A103="","",SUMIFS(Materialer!$I$3:$I$399,Materialer!$C$3:$C$399,$A103,Materialer!$B$3:$B$399,"&gt;="&amp;Innstillinger!$B$4,Materialer!$B$3:$B$399,"&lt;="&amp;Innstillinger!$B$5))</f>
        <v/>
      </c>
      <c r="M103" s="39" t="str">
        <f>IF($A103="","",SUMIFS('Andre kostnader'!$E$4:$E$200,'Andre kostnader'!$C$4:$C$200,$A103,'Andre kostnader'!$B$4:$B$200,"&gt;="&amp;Innstillinger!$B$4,'Andre kostnader'!$B$4:$B$200,"&lt;="&amp;Innstillinger!$B$5))</f>
        <v/>
      </c>
      <c r="N103" s="39" t="str">
        <f t="shared" si="22"/>
        <v/>
      </c>
      <c r="O103" s="39" t="str">
        <f>IF($A103="","",SUMIFS(Faktura!$E$3:$E$299,Faktura!$B$3:$B$299,$A103,Faktura!$C$3:$C$299,"&gt;="&amp;Innstillinger!$B$4,Faktura!$C$3:$C$299,"&lt;="&amp;Innstillinger!$B$5))</f>
        <v/>
      </c>
      <c r="P103" s="39" t="str">
        <f t="shared" si="23"/>
        <v/>
      </c>
      <c r="Q103" s="40" t="str">
        <f t="shared" si="24"/>
        <v/>
      </c>
      <c r="R103" s="39" t="str">
        <f t="shared" si="25"/>
        <v/>
      </c>
      <c r="S103" s="41" t="str">
        <f t="shared" si="26"/>
        <v/>
      </c>
      <c r="T103" s="41" t="str">
        <f t="shared" si="27"/>
        <v/>
      </c>
    </row>
    <row r="104" spans="1:20" x14ac:dyDescent="0.25">
      <c r="A104" s="4" t="str">
        <f>IF(Prosjekter!$A103="","",Prosjekter!$A103)</f>
        <v/>
      </c>
      <c r="B104" s="4" t="str">
        <f>IF($A104="","",IFERROR(INDEX(Prosjekter!$B$3:$B$499, MATCH($A104, Prosjekter!$A$3:$A$499, 0)),""))</f>
        <v/>
      </c>
      <c r="C104" s="4" t="str">
        <f>IF($A104="","",IFERROR(INDEX(Prosjekter!$D$3:$D$499, MATCH($A104, Prosjekter!$A$3:$A$499, 0)),""))</f>
        <v/>
      </c>
      <c r="D104" s="4" t="str">
        <f>IF($A104="","",IFERROR(INDEX(Prosjekter!$E$3:$E$499, MATCH($A104, Prosjekter!$A$3:$A$499, 0)),""))</f>
        <v/>
      </c>
      <c r="E104" s="4" t="str">
        <f>IF($A104="","",IFERROR(INDEX(Prosjekter!$H$3:$H$499, MATCH($A104, Prosjekter!$A$3:$A$499, 0)),""))</f>
        <v/>
      </c>
      <c r="F104" s="13" t="str">
        <f>IF($A104="","",IFERROR(INDEX(Prosjekter!$F$3:$F$499, MATCH($A104, Prosjekter!$A$3:$A$499, 0)),""))</f>
        <v/>
      </c>
      <c r="G104" s="13" t="str">
        <f>IF($A104="","",IFERROR(INDEX(Prosjekter!$G$3:$G$499, MATCH($A104, Prosjekter!$A$3:$A$499, 0)),""))</f>
        <v/>
      </c>
      <c r="H104" s="38" t="str">
        <f>IF($A104="","",IFERROR(INDEX(Prosjekter!$I$3:$I$499, MATCH($A104, Prosjekter!$A$3:$A$499, 0)),""))</f>
        <v/>
      </c>
      <c r="I104" s="38" t="str">
        <f>IF($A104="","",SUMIFS(Timer!$F$3:$F$499,Timer!$C$3:$C$499,$A104,Timer!$B$3:$B$499,"&gt;="&amp;Innstillinger!$B$4,Timer!$B$3:$B$499,"&lt;="&amp;Innstillinger!$B$5))</f>
        <v/>
      </c>
      <c r="J104" s="38" t="str">
        <f t="shared" si="21"/>
        <v/>
      </c>
      <c r="K104" s="39" t="str">
        <f>IF($A104="","",SUMIFS(Timer!$H$3:$H$499,Timer!$C$3:$C$499,$A104,Timer!$B$3:$B$499,"&gt;="&amp;Innstillinger!$B$4,Timer!$B$3:$B$499,"&lt;="&amp;Innstillinger!$B$5))</f>
        <v/>
      </c>
      <c r="L104" s="42" t="str">
        <f>IF($A104="","",SUMIFS(Materialer!$I$3:$I$399,Materialer!$C$3:$C$399,$A104,Materialer!$B$3:$B$399,"&gt;="&amp;Innstillinger!$B$4,Materialer!$B$3:$B$399,"&lt;="&amp;Innstillinger!$B$5))</f>
        <v/>
      </c>
      <c r="M104" s="42" t="str">
        <f>IF($A104="","",SUMIFS('Andre kostnader'!$E$4:$E$200,'Andre kostnader'!$C$4:$C$200,$A104,'Andre kostnader'!$B$4:$B$200,"&gt;="&amp;Innstillinger!$B$4,'Andre kostnader'!$B$4:$B$200,"&lt;="&amp;Innstillinger!$B$5))</f>
        <v/>
      </c>
      <c r="N104" s="42" t="str">
        <f t="shared" si="22"/>
        <v/>
      </c>
      <c r="O104" s="42" t="str">
        <f>IF($A104="","",SUMIFS(Faktura!$E$3:$E$299,Faktura!$B$3:$B$299,$A104,Faktura!$C$3:$C$299,"&gt;="&amp;Innstillinger!$B$4,Faktura!$C$3:$C$299,"&lt;="&amp;Innstillinger!$B$5))</f>
        <v/>
      </c>
      <c r="P104" s="42" t="str">
        <f t="shared" si="23"/>
        <v/>
      </c>
      <c r="Q104" s="43" t="str">
        <f t="shared" si="24"/>
        <v/>
      </c>
      <c r="R104" s="42" t="str">
        <f t="shared" si="25"/>
        <v/>
      </c>
      <c r="S104" s="44" t="str">
        <f t="shared" si="26"/>
        <v/>
      </c>
      <c r="T104" s="44" t="str">
        <f t="shared" si="27"/>
        <v/>
      </c>
    </row>
    <row r="105" spans="1:20" ht="18" customHeight="1" x14ac:dyDescent="0.25">
      <c r="A105" s="4" t="str">
        <f>IF(Prosjekter!$A104="","",Prosjekter!$A104)</f>
        <v/>
      </c>
      <c r="B105" s="4" t="str">
        <f>IF($A105="","",IFERROR(INDEX(Prosjekter!$B$3:$B$499, MATCH($A105, Prosjekter!$A$3:$A$499, 0)),""))</f>
        <v/>
      </c>
      <c r="C105" s="4" t="str">
        <f>IF($A105="","",IFERROR(INDEX(Prosjekter!$D$3:$D$499, MATCH($A105, Prosjekter!$A$3:$A$499, 0)),""))</f>
        <v/>
      </c>
      <c r="D105" s="4" t="str">
        <f>IF($A105="","",IFERROR(INDEX(Prosjekter!$E$3:$E$499, MATCH($A105, Prosjekter!$A$3:$A$499, 0)),""))</f>
        <v/>
      </c>
      <c r="E105" s="4" t="str">
        <f>IF($A105="","",IFERROR(INDEX(Prosjekter!$H$3:$H$499, MATCH($A105, Prosjekter!$A$3:$A$499, 0)),""))</f>
        <v/>
      </c>
      <c r="F105" s="13" t="str">
        <f>IF($A105="","",IFERROR(INDEX(Prosjekter!$F$3:$F$499, MATCH($A105, Prosjekter!$A$3:$A$499, 0)),""))</f>
        <v/>
      </c>
      <c r="G105" s="13" t="str">
        <f>IF($A105="","",IFERROR(INDEX(Prosjekter!$G$3:$G$499, MATCH($A105, Prosjekter!$A$3:$A$499, 0)),""))</f>
        <v/>
      </c>
      <c r="H105" s="38" t="str">
        <f>IF($A105="","",IFERROR(INDEX(Prosjekter!$I$3:$I$499, MATCH($A105, Prosjekter!$A$3:$A$499, 0)),""))</f>
        <v/>
      </c>
      <c r="I105" s="38" t="str">
        <f>IF($A105="","",SUMIFS(Timer!$F$3:$F$499,Timer!$C$3:$C$499,$A105,Timer!$B$3:$B$499,"&gt;="&amp;Innstillinger!$B$4,Timer!$B$3:$B$499,"&lt;="&amp;Innstillinger!$B$5))</f>
        <v/>
      </c>
      <c r="J105" s="38" t="str">
        <f t="shared" si="21"/>
        <v/>
      </c>
      <c r="K105" s="39" t="str">
        <f>IF($A105="","",SUMIFS(Timer!$H$3:$H$499,Timer!$C$3:$C$499,$A105,Timer!$B$3:$B$499,"&gt;="&amp;Innstillinger!$B$4,Timer!$B$3:$B$499,"&lt;="&amp;Innstillinger!$B$5))</f>
        <v/>
      </c>
      <c r="L105" s="42" t="str">
        <f>IF($A105="","",SUMIFS(Materialer!$I$3:$I$399,Materialer!$C$3:$C$399,$A105,Materialer!$B$3:$B$399,"&gt;="&amp;Innstillinger!$B$4,Materialer!$B$3:$B$399,"&lt;="&amp;Innstillinger!$B$5))</f>
        <v/>
      </c>
      <c r="M105" s="42" t="str">
        <f>IF($A105="","",SUMIFS('Andre kostnader'!$E$4:$E$200,'Andre kostnader'!$C$4:$C$200,$A105,'Andre kostnader'!$B$4:$B$200,"&gt;="&amp;Innstillinger!$B$4,'Andre kostnader'!$B$4:$B$200,"&lt;="&amp;Innstillinger!$B$5))</f>
        <v/>
      </c>
      <c r="N105" s="42" t="str">
        <f t="shared" si="22"/>
        <v/>
      </c>
      <c r="O105" s="42" t="str">
        <f>IF($A105="","",SUMIFS(Faktura!$E$3:$E$299,Faktura!$B$3:$B$299,$A105,Faktura!$C$3:$C$299,"&gt;="&amp;Innstillinger!$B$4,Faktura!$C$3:$C$299,"&lt;="&amp;Innstillinger!$B$5))</f>
        <v/>
      </c>
      <c r="P105" s="42" t="str">
        <f t="shared" si="23"/>
        <v/>
      </c>
      <c r="Q105" s="43" t="str">
        <f t="shared" si="24"/>
        <v/>
      </c>
      <c r="R105" s="42" t="str">
        <f t="shared" si="25"/>
        <v/>
      </c>
      <c r="S105" s="44" t="str">
        <f t="shared" si="26"/>
        <v/>
      </c>
      <c r="T105" s="44" t="str">
        <f t="shared" si="27"/>
        <v/>
      </c>
    </row>
    <row r="106" spans="1:20" ht="18" customHeight="1" x14ac:dyDescent="0.25">
      <c r="A106" s="4" t="str">
        <f>IF(Prosjekter!$A105="","",Prosjekter!$A105)</f>
        <v/>
      </c>
      <c r="B106" s="4" t="str">
        <f>IF($A106="","",IFERROR(INDEX(Prosjekter!$B$3:$B$499, MATCH($A106, Prosjekter!$A$3:$A$499, 0)),""))</f>
        <v/>
      </c>
      <c r="C106" s="4" t="str">
        <f>IF($A106="","",IFERROR(INDEX(Prosjekter!$D$3:$D$499, MATCH($A106, Prosjekter!$A$3:$A$499, 0)),""))</f>
        <v/>
      </c>
      <c r="D106" s="4" t="str">
        <f>IF($A106="","",IFERROR(INDEX(Prosjekter!$E$3:$E$499, MATCH($A106, Prosjekter!$A$3:$A$499, 0)),""))</f>
        <v/>
      </c>
      <c r="E106" s="4" t="str">
        <f>IF($A106="","",IFERROR(INDEX(Prosjekter!$H$3:$H$499, MATCH($A106, Prosjekter!$A$3:$A$499, 0)),""))</f>
        <v/>
      </c>
      <c r="F106" s="13" t="str">
        <f>IF($A106="","",IFERROR(INDEX(Prosjekter!$F$3:$F$499, MATCH($A106, Prosjekter!$A$3:$A$499, 0)),""))</f>
        <v/>
      </c>
      <c r="G106" s="13" t="str">
        <f>IF($A106="","",IFERROR(INDEX(Prosjekter!$G$3:$G$499, MATCH($A106, Prosjekter!$A$3:$A$499, 0)),""))</f>
        <v/>
      </c>
      <c r="H106" s="38" t="str">
        <f>IF($A106="","",IFERROR(INDEX(Prosjekter!$I$3:$I$499, MATCH($A106, Prosjekter!$A$3:$A$499, 0)),""))</f>
        <v/>
      </c>
      <c r="I106" s="38" t="str">
        <f>IF($A106="","",SUMIFS(Timer!$F$3:$F$499,Timer!$C$3:$C$499,$A106,Timer!$B$3:$B$499,"&gt;="&amp;Innstillinger!$B$4,Timer!$B$3:$B$499,"&lt;="&amp;Innstillinger!$B$5))</f>
        <v/>
      </c>
      <c r="J106" s="38" t="str">
        <f t="shared" si="21"/>
        <v/>
      </c>
      <c r="K106" s="39" t="str">
        <f>IF($A106="","",SUMIFS(Timer!$H$3:$H$499,Timer!$C$3:$C$499,$A106,Timer!$B$3:$B$499,"&gt;="&amp;Innstillinger!$B$4,Timer!$B$3:$B$499,"&lt;="&amp;Innstillinger!$B$5))</f>
        <v/>
      </c>
      <c r="L106" s="42" t="str">
        <f>IF($A106="","",SUMIFS(Materialer!$I$3:$I$399,Materialer!$C$3:$C$399,$A106,Materialer!$B$3:$B$399,"&gt;="&amp;Innstillinger!$B$4,Materialer!$B$3:$B$399,"&lt;="&amp;Innstillinger!$B$5))</f>
        <v/>
      </c>
      <c r="M106" s="42" t="str">
        <f>IF($A106="","",SUMIFS('Andre kostnader'!$E$4:$E$200,'Andre kostnader'!$C$4:$C$200,$A106,'Andre kostnader'!$B$4:$B$200,"&gt;="&amp;Innstillinger!$B$4,'Andre kostnader'!$B$4:$B$200,"&lt;="&amp;Innstillinger!$B$5))</f>
        <v/>
      </c>
      <c r="N106" s="42" t="str">
        <f t="shared" si="22"/>
        <v/>
      </c>
      <c r="O106" s="42" t="str">
        <f>IF($A106="","",SUMIFS(Faktura!$E$3:$E$299,Faktura!$B$3:$B$299,$A106,Faktura!$C$3:$C$299,"&gt;="&amp;Innstillinger!$B$4,Faktura!$C$3:$C$299,"&lt;="&amp;Innstillinger!$B$5))</f>
        <v/>
      </c>
      <c r="P106" s="42" t="str">
        <f t="shared" si="23"/>
        <v/>
      </c>
      <c r="Q106" s="43" t="str">
        <f t="shared" si="24"/>
        <v/>
      </c>
      <c r="R106" s="42" t="str">
        <f t="shared" si="25"/>
        <v/>
      </c>
      <c r="S106" s="44" t="str">
        <f t="shared" si="26"/>
        <v/>
      </c>
      <c r="T106" s="44" t="str">
        <f t="shared" si="27"/>
        <v/>
      </c>
    </row>
    <row r="107" spans="1:20" ht="18" customHeight="1" x14ac:dyDescent="0.25">
      <c r="A107" s="4" t="str">
        <f>IF(Prosjekter!$A106="","",Prosjekter!$A106)</f>
        <v/>
      </c>
      <c r="B107" s="4" t="str">
        <f>IF($A107="","",IFERROR(INDEX(Prosjekter!$B$3:$B$499, MATCH($A107, Prosjekter!$A$3:$A$499, 0)),""))</f>
        <v/>
      </c>
      <c r="C107" s="4" t="str">
        <f>IF($A107="","",IFERROR(INDEX(Prosjekter!$D$3:$D$499, MATCH($A107, Prosjekter!$A$3:$A$499, 0)),""))</f>
        <v/>
      </c>
      <c r="D107" s="4" t="str">
        <f>IF($A107="","",IFERROR(INDEX(Prosjekter!$E$3:$E$499, MATCH($A107, Prosjekter!$A$3:$A$499, 0)),""))</f>
        <v/>
      </c>
      <c r="E107" s="4" t="str">
        <f>IF($A107="","",IFERROR(INDEX(Prosjekter!$H$3:$H$499, MATCH($A107, Prosjekter!$A$3:$A$499, 0)),""))</f>
        <v/>
      </c>
      <c r="F107" s="13" t="str">
        <f>IF($A107="","",IFERROR(INDEX(Prosjekter!$F$3:$F$499, MATCH($A107, Prosjekter!$A$3:$A$499, 0)),""))</f>
        <v/>
      </c>
      <c r="G107" s="13" t="str">
        <f>IF($A107="","",IFERROR(INDEX(Prosjekter!$G$3:$G$499, MATCH($A107, Prosjekter!$A$3:$A$499, 0)),""))</f>
        <v/>
      </c>
      <c r="H107" s="38" t="str">
        <f>IF($A107="","",IFERROR(INDEX(Prosjekter!$I$3:$I$499, MATCH($A107, Prosjekter!$A$3:$A$499, 0)),""))</f>
        <v/>
      </c>
      <c r="I107" s="38" t="str">
        <f>IF($A107="","",SUMIFS(Timer!$F$3:$F$499,Timer!$C$3:$C$499,$A107,Timer!$B$3:$B$499,"&gt;="&amp;Innstillinger!$B$4,Timer!$B$3:$B$499,"&lt;="&amp;Innstillinger!$B$5))</f>
        <v/>
      </c>
      <c r="J107" s="38" t="str">
        <f t="shared" si="21"/>
        <v/>
      </c>
      <c r="K107" s="39" t="str">
        <f>IF($A107="","",SUMIFS(Timer!$H$3:$H$499,Timer!$C$3:$C$499,$A107,Timer!$B$3:$B$499,"&gt;="&amp;Innstillinger!$B$4,Timer!$B$3:$B$499,"&lt;="&amp;Innstillinger!$B$5))</f>
        <v/>
      </c>
      <c r="L107" s="42" t="str">
        <f>IF($A107="","",SUMIFS(Materialer!$I$3:$I$399,Materialer!$C$3:$C$399,$A107,Materialer!$B$3:$B$399,"&gt;="&amp;Innstillinger!$B$4,Materialer!$B$3:$B$399,"&lt;="&amp;Innstillinger!$B$5))</f>
        <v/>
      </c>
      <c r="M107" s="42" t="str">
        <f>IF($A107="","",SUMIFS('Andre kostnader'!$E$4:$E$200,'Andre kostnader'!$C$4:$C$200,$A107,'Andre kostnader'!$B$4:$B$200,"&gt;="&amp;Innstillinger!$B$4,'Andre kostnader'!$B$4:$B$200,"&lt;="&amp;Innstillinger!$B$5))</f>
        <v/>
      </c>
      <c r="N107" s="42" t="str">
        <f t="shared" si="22"/>
        <v/>
      </c>
      <c r="O107" s="42" t="str">
        <f>IF($A107="","",SUMIFS(Faktura!$E$3:$E$299,Faktura!$B$3:$B$299,$A107,Faktura!$C$3:$C$299,"&gt;="&amp;Innstillinger!$B$4,Faktura!$C$3:$C$299,"&lt;="&amp;Innstillinger!$B$5))</f>
        <v/>
      </c>
      <c r="P107" s="42" t="str">
        <f t="shared" si="23"/>
        <v/>
      </c>
      <c r="Q107" s="43" t="str">
        <f t="shared" si="24"/>
        <v/>
      </c>
      <c r="R107" s="42" t="str">
        <f t="shared" si="25"/>
        <v/>
      </c>
      <c r="S107" s="44" t="str">
        <f t="shared" si="26"/>
        <v/>
      </c>
      <c r="T107" s="44" t="str">
        <f t="shared" si="27"/>
        <v/>
      </c>
    </row>
    <row r="108" spans="1:20" ht="18" customHeight="1" x14ac:dyDescent="0.25">
      <c r="A108" s="4" t="str">
        <f>IF(Prosjekter!$A107="","",Prosjekter!$A107)</f>
        <v/>
      </c>
      <c r="B108" s="4" t="str">
        <f>IF($A108="","",IFERROR(INDEX(Prosjekter!$B$3:$B$499, MATCH($A108, Prosjekter!$A$3:$A$499, 0)),""))</f>
        <v/>
      </c>
      <c r="C108" s="4" t="str">
        <f>IF($A108="","",IFERROR(INDEX(Prosjekter!$D$3:$D$499, MATCH($A108, Prosjekter!$A$3:$A$499, 0)),""))</f>
        <v/>
      </c>
      <c r="D108" s="4" t="str">
        <f>IF($A108="","",IFERROR(INDEX(Prosjekter!$E$3:$E$499, MATCH($A108, Prosjekter!$A$3:$A$499, 0)),""))</f>
        <v/>
      </c>
      <c r="E108" s="4" t="str">
        <f>IF($A108="","",IFERROR(INDEX(Prosjekter!$H$3:$H$499, MATCH($A108, Prosjekter!$A$3:$A$499, 0)),""))</f>
        <v/>
      </c>
      <c r="F108" s="13" t="str">
        <f>IF($A108="","",IFERROR(INDEX(Prosjekter!$F$3:$F$499, MATCH($A108, Prosjekter!$A$3:$A$499, 0)),""))</f>
        <v/>
      </c>
      <c r="G108" s="13" t="str">
        <f>IF($A108="","",IFERROR(INDEX(Prosjekter!$G$3:$G$499, MATCH($A108, Prosjekter!$A$3:$A$499, 0)),""))</f>
        <v/>
      </c>
      <c r="H108" s="38" t="str">
        <f>IF($A108="","",IFERROR(INDEX(Prosjekter!$I$3:$I$499, MATCH($A108, Prosjekter!$A$3:$A$499, 0)),""))</f>
        <v/>
      </c>
      <c r="I108" s="38" t="str">
        <f>IF($A108="","",SUMIFS(Timer!$F$3:$F$499,Timer!$C$3:$C$499,$A108,Timer!$B$3:$B$499,"&gt;="&amp;Innstillinger!$B$4,Timer!$B$3:$B$499,"&lt;="&amp;Innstillinger!$B$5))</f>
        <v/>
      </c>
      <c r="J108" s="38" t="str">
        <f t="shared" si="21"/>
        <v/>
      </c>
      <c r="K108" s="39" t="str">
        <f>IF($A108="","",SUMIFS(Timer!$H$3:$H$499,Timer!$C$3:$C$499,$A108,Timer!$B$3:$B$499,"&gt;="&amp;Innstillinger!$B$4,Timer!$B$3:$B$499,"&lt;="&amp;Innstillinger!$B$5))</f>
        <v/>
      </c>
      <c r="L108" s="42" t="str">
        <f>IF($A108="","",SUMIFS(Materialer!$I$3:$I$399,Materialer!$C$3:$C$399,$A108,Materialer!$B$3:$B$399,"&gt;="&amp;Innstillinger!$B$4,Materialer!$B$3:$B$399,"&lt;="&amp;Innstillinger!$B$5))</f>
        <v/>
      </c>
      <c r="M108" s="42" t="str">
        <f>IF($A108="","",SUMIFS('Andre kostnader'!$E$4:$E$200,'Andre kostnader'!$C$4:$C$200,$A108,'Andre kostnader'!$B$4:$B$200,"&gt;="&amp;Innstillinger!$B$4,'Andre kostnader'!$B$4:$B$200,"&lt;="&amp;Innstillinger!$B$5))</f>
        <v/>
      </c>
      <c r="N108" s="42" t="str">
        <f t="shared" si="22"/>
        <v/>
      </c>
      <c r="O108" s="42" t="str">
        <f>IF($A108="","",SUMIFS(Faktura!$E$3:$E$299,Faktura!$B$3:$B$299,$A108,Faktura!$C$3:$C$299,"&gt;="&amp;Innstillinger!$B$4,Faktura!$C$3:$C$299,"&lt;="&amp;Innstillinger!$B$5))</f>
        <v/>
      </c>
      <c r="P108" s="42" t="str">
        <f t="shared" si="23"/>
        <v/>
      </c>
      <c r="Q108" s="43" t="str">
        <f t="shared" si="24"/>
        <v/>
      </c>
      <c r="R108" s="42" t="str">
        <f t="shared" si="25"/>
        <v/>
      </c>
      <c r="S108" s="44" t="str">
        <f t="shared" si="26"/>
        <v/>
      </c>
      <c r="T108" s="44" t="str">
        <f t="shared" si="27"/>
        <v/>
      </c>
    </row>
    <row r="109" spans="1:20" ht="18" customHeight="1" x14ac:dyDescent="0.25">
      <c r="A109" s="4" t="str">
        <f>IF(Prosjekter!$A108="","",Prosjekter!$A108)</f>
        <v/>
      </c>
      <c r="B109" s="4" t="str">
        <f>IF($A109="","",IFERROR(INDEX(Prosjekter!$B$3:$B$499, MATCH($A109, Prosjekter!$A$3:$A$499, 0)),""))</f>
        <v/>
      </c>
      <c r="C109" s="4" t="str">
        <f>IF($A109="","",IFERROR(INDEX(Prosjekter!$D$3:$D$499, MATCH($A109, Prosjekter!$A$3:$A$499, 0)),""))</f>
        <v/>
      </c>
      <c r="D109" s="4" t="str">
        <f>IF($A109="","",IFERROR(INDEX(Prosjekter!$E$3:$E$499, MATCH($A109, Prosjekter!$A$3:$A$499, 0)),""))</f>
        <v/>
      </c>
      <c r="E109" s="4" t="str">
        <f>IF($A109="","",IFERROR(INDEX(Prosjekter!$H$3:$H$499, MATCH($A109, Prosjekter!$A$3:$A$499, 0)),""))</f>
        <v/>
      </c>
      <c r="F109" s="13" t="str">
        <f>IF($A109="","",IFERROR(INDEX(Prosjekter!$F$3:$F$499, MATCH($A109, Prosjekter!$A$3:$A$499, 0)),""))</f>
        <v/>
      </c>
      <c r="G109" s="13" t="str">
        <f>IF($A109="","",IFERROR(INDEX(Prosjekter!$G$3:$G$499, MATCH($A109, Prosjekter!$A$3:$A$499, 0)),""))</f>
        <v/>
      </c>
      <c r="H109" s="38" t="str">
        <f>IF($A109="","",IFERROR(INDEX(Prosjekter!$I$3:$I$499, MATCH($A109, Prosjekter!$A$3:$A$499, 0)),""))</f>
        <v/>
      </c>
      <c r="I109" s="38" t="str">
        <f>IF($A109="","",SUMIFS(Timer!$F$3:$F$499,Timer!$C$3:$C$499,$A109,Timer!$B$3:$B$499,"&gt;="&amp;Innstillinger!$B$4,Timer!$B$3:$B$499,"&lt;="&amp;Innstillinger!$B$5))</f>
        <v/>
      </c>
      <c r="J109" s="38" t="str">
        <f t="shared" si="21"/>
        <v/>
      </c>
      <c r="K109" s="39" t="str">
        <f>IF($A109="","",SUMIFS(Timer!$H$3:$H$499,Timer!$C$3:$C$499,$A109,Timer!$B$3:$B$499,"&gt;="&amp;Innstillinger!$B$4,Timer!$B$3:$B$499,"&lt;="&amp;Innstillinger!$B$5))</f>
        <v/>
      </c>
      <c r="L109" s="42" t="str">
        <f>IF($A109="","",SUMIFS(Materialer!$I$3:$I$399,Materialer!$C$3:$C$399,$A109,Materialer!$B$3:$B$399,"&gt;="&amp;Innstillinger!$B$4,Materialer!$B$3:$B$399,"&lt;="&amp;Innstillinger!$B$5))</f>
        <v/>
      </c>
      <c r="M109" s="42" t="str">
        <f>IF($A109="","",SUMIFS('Andre kostnader'!$E$4:$E$200,'Andre kostnader'!$C$4:$C$200,$A109,'Andre kostnader'!$B$4:$B$200,"&gt;="&amp;Innstillinger!$B$4,'Andre kostnader'!$B$4:$B$200,"&lt;="&amp;Innstillinger!$B$5))</f>
        <v/>
      </c>
      <c r="N109" s="42" t="str">
        <f t="shared" si="22"/>
        <v/>
      </c>
      <c r="O109" s="42" t="str">
        <f>IF($A109="","",SUMIFS(Faktura!$E$3:$E$299,Faktura!$B$3:$B$299,$A109,Faktura!$C$3:$C$299,"&gt;="&amp;Innstillinger!$B$4,Faktura!$C$3:$C$299,"&lt;="&amp;Innstillinger!$B$5))</f>
        <v/>
      </c>
      <c r="P109" s="42" t="str">
        <f t="shared" si="23"/>
        <v/>
      </c>
      <c r="Q109" s="43" t="str">
        <f t="shared" si="24"/>
        <v/>
      </c>
      <c r="R109" s="42" t="str">
        <f t="shared" si="25"/>
        <v/>
      </c>
      <c r="S109" s="44" t="str">
        <f t="shared" si="26"/>
        <v/>
      </c>
      <c r="T109" s="44" t="str">
        <f t="shared" si="27"/>
        <v/>
      </c>
    </row>
    <row r="110" spans="1:20" ht="18" customHeight="1" x14ac:dyDescent="0.25">
      <c r="A110" s="4" t="str">
        <f>IF(Prosjekter!$A109="","",Prosjekter!$A109)</f>
        <v/>
      </c>
      <c r="B110" s="4" t="str">
        <f>IF($A110="","",IFERROR(INDEX(Prosjekter!$B$3:$B$499, MATCH($A110, Prosjekter!$A$3:$A$499, 0)),""))</f>
        <v/>
      </c>
      <c r="C110" s="4" t="str">
        <f>IF($A110="","",IFERROR(INDEX(Prosjekter!$D$3:$D$499, MATCH($A110, Prosjekter!$A$3:$A$499, 0)),""))</f>
        <v/>
      </c>
      <c r="D110" s="4" t="str">
        <f>IF($A110="","",IFERROR(INDEX(Prosjekter!$E$3:$E$499, MATCH($A110, Prosjekter!$A$3:$A$499, 0)),""))</f>
        <v/>
      </c>
      <c r="E110" s="4" t="str">
        <f>IF($A110="","",IFERROR(INDEX(Prosjekter!$H$3:$H$499, MATCH($A110, Prosjekter!$A$3:$A$499, 0)),""))</f>
        <v/>
      </c>
      <c r="F110" s="13" t="str">
        <f>IF($A110="","",IFERROR(INDEX(Prosjekter!$F$3:$F$499, MATCH($A110, Prosjekter!$A$3:$A$499, 0)),""))</f>
        <v/>
      </c>
      <c r="G110" s="13" t="str">
        <f>IF($A110="","",IFERROR(INDEX(Prosjekter!$G$3:$G$499, MATCH($A110, Prosjekter!$A$3:$A$499, 0)),""))</f>
        <v/>
      </c>
      <c r="H110" s="38" t="str">
        <f>IF($A110="","",IFERROR(INDEX(Prosjekter!$I$3:$I$499, MATCH($A110, Prosjekter!$A$3:$A$499, 0)),""))</f>
        <v/>
      </c>
      <c r="I110" s="38" t="str">
        <f>IF($A110="","",SUMIFS(Timer!$F$3:$F$499,Timer!$C$3:$C$499,$A110,Timer!$B$3:$B$499,"&gt;="&amp;Innstillinger!$B$4,Timer!$B$3:$B$499,"&lt;="&amp;Innstillinger!$B$5))</f>
        <v/>
      </c>
      <c r="J110" s="38" t="str">
        <f t="shared" si="21"/>
        <v/>
      </c>
      <c r="K110" s="39" t="str">
        <f>IF($A110="","",SUMIFS(Timer!$H$3:$H$499,Timer!$C$3:$C$499,$A110,Timer!$B$3:$B$499,"&gt;="&amp;Innstillinger!$B$4,Timer!$B$3:$B$499,"&lt;="&amp;Innstillinger!$B$5))</f>
        <v/>
      </c>
      <c r="L110" s="42" t="str">
        <f>IF($A110="","",SUMIFS(Materialer!$I$3:$I$399,Materialer!$C$3:$C$399,$A110,Materialer!$B$3:$B$399,"&gt;="&amp;Innstillinger!$B$4,Materialer!$B$3:$B$399,"&lt;="&amp;Innstillinger!$B$5))</f>
        <v/>
      </c>
      <c r="M110" s="42" t="str">
        <f>IF($A110="","",SUMIFS('Andre kostnader'!$E$4:$E$200,'Andre kostnader'!$C$4:$C$200,$A110,'Andre kostnader'!$B$4:$B$200,"&gt;="&amp;Innstillinger!$B$4,'Andre kostnader'!$B$4:$B$200,"&lt;="&amp;Innstillinger!$B$5))</f>
        <v/>
      </c>
      <c r="N110" s="42" t="str">
        <f t="shared" si="22"/>
        <v/>
      </c>
      <c r="O110" s="42" t="str">
        <f>IF($A110="","",SUMIFS(Faktura!$E$3:$E$299,Faktura!$B$3:$B$299,$A110,Faktura!$C$3:$C$299,"&gt;="&amp;Innstillinger!$B$4,Faktura!$C$3:$C$299,"&lt;="&amp;Innstillinger!$B$5))</f>
        <v/>
      </c>
      <c r="P110" s="42" t="str">
        <f t="shared" si="23"/>
        <v/>
      </c>
      <c r="Q110" s="43" t="str">
        <f t="shared" si="24"/>
        <v/>
      </c>
      <c r="R110" s="42" t="str">
        <f t="shared" si="25"/>
        <v/>
      </c>
      <c r="S110" s="44" t="str">
        <f t="shared" si="26"/>
        <v/>
      </c>
      <c r="T110" s="44" t="str">
        <f t="shared" si="27"/>
        <v/>
      </c>
    </row>
    <row r="111" spans="1:20" ht="18" customHeight="1" x14ac:dyDescent="0.25">
      <c r="A111" s="4" t="str">
        <f>IF(Prosjekter!$A110="","",Prosjekter!$A110)</f>
        <v/>
      </c>
      <c r="B111" s="4" t="str">
        <f>IF($A111="","",IFERROR(INDEX(Prosjekter!$B$3:$B$499, MATCH($A111, Prosjekter!$A$3:$A$499, 0)),""))</f>
        <v/>
      </c>
      <c r="C111" s="4" t="str">
        <f>IF($A111="","",IFERROR(INDEX(Prosjekter!$D$3:$D$499, MATCH($A111, Prosjekter!$A$3:$A$499, 0)),""))</f>
        <v/>
      </c>
      <c r="D111" s="4" t="str">
        <f>IF($A111="","",IFERROR(INDEX(Prosjekter!$E$3:$E$499, MATCH($A111, Prosjekter!$A$3:$A$499, 0)),""))</f>
        <v/>
      </c>
      <c r="E111" s="4" t="str">
        <f>IF($A111="","",IFERROR(INDEX(Prosjekter!$H$3:$H$499, MATCH($A111, Prosjekter!$A$3:$A$499, 0)),""))</f>
        <v/>
      </c>
      <c r="F111" s="13" t="str">
        <f>IF($A111="","",IFERROR(INDEX(Prosjekter!$F$3:$F$499, MATCH($A111, Prosjekter!$A$3:$A$499, 0)),""))</f>
        <v/>
      </c>
      <c r="G111" s="13" t="str">
        <f>IF($A111="","",IFERROR(INDEX(Prosjekter!$G$3:$G$499, MATCH($A111, Prosjekter!$A$3:$A$499, 0)),""))</f>
        <v/>
      </c>
      <c r="H111" s="38" t="str">
        <f>IF($A111="","",IFERROR(INDEX(Prosjekter!$I$3:$I$499, MATCH($A111, Prosjekter!$A$3:$A$499, 0)),""))</f>
        <v/>
      </c>
      <c r="I111" s="38" t="str">
        <f>IF($A111="","",SUMIFS(Timer!$F$3:$F$499,Timer!$C$3:$C$499,$A111,Timer!$B$3:$B$499,"&gt;="&amp;Innstillinger!$B$4,Timer!$B$3:$B$499,"&lt;="&amp;Innstillinger!$B$5))</f>
        <v/>
      </c>
      <c r="J111" s="38" t="str">
        <f t="shared" si="21"/>
        <v/>
      </c>
      <c r="K111" s="39" t="str">
        <f>IF($A111="","",SUMIFS(Timer!$H$3:$H$499,Timer!$C$3:$C$499,$A111,Timer!$B$3:$B$499,"&gt;="&amp;Innstillinger!$B$4,Timer!$B$3:$B$499,"&lt;="&amp;Innstillinger!$B$5))</f>
        <v/>
      </c>
      <c r="L111" s="42" t="str">
        <f>IF($A111="","",SUMIFS(Materialer!$I$3:$I$399,Materialer!$C$3:$C$399,$A111,Materialer!$B$3:$B$399,"&gt;="&amp;Innstillinger!$B$4,Materialer!$B$3:$B$399,"&lt;="&amp;Innstillinger!$B$5))</f>
        <v/>
      </c>
      <c r="M111" s="42" t="str">
        <f>IF($A111="","",SUMIFS('Andre kostnader'!$E$4:$E$200,'Andre kostnader'!$C$4:$C$200,$A111,'Andre kostnader'!$B$4:$B$200,"&gt;="&amp;Innstillinger!$B$4,'Andre kostnader'!$B$4:$B$200,"&lt;="&amp;Innstillinger!$B$5))</f>
        <v/>
      </c>
      <c r="N111" s="42" t="str">
        <f t="shared" si="22"/>
        <v/>
      </c>
      <c r="O111" s="42" t="str">
        <f>IF($A111="","",SUMIFS(Faktura!$E$3:$E$299,Faktura!$B$3:$B$299,$A111,Faktura!$C$3:$C$299,"&gt;="&amp;Innstillinger!$B$4,Faktura!$C$3:$C$299,"&lt;="&amp;Innstillinger!$B$5))</f>
        <v/>
      </c>
      <c r="P111" s="42" t="str">
        <f t="shared" si="23"/>
        <v/>
      </c>
      <c r="Q111" s="43" t="str">
        <f t="shared" si="24"/>
        <v/>
      </c>
      <c r="R111" s="42" t="str">
        <f t="shared" si="25"/>
        <v/>
      </c>
      <c r="S111" s="44" t="str">
        <f t="shared" si="26"/>
        <v/>
      </c>
      <c r="T111" s="44" t="str">
        <f t="shared" si="27"/>
        <v/>
      </c>
    </row>
    <row r="112" spans="1:20" ht="18" customHeight="1" x14ac:dyDescent="0.25">
      <c r="A112" s="4" t="str">
        <f>IF(Prosjekter!$A111="","",Prosjekter!$A111)</f>
        <v/>
      </c>
      <c r="B112" s="4" t="str">
        <f>IF($A112="","",IFERROR(INDEX(Prosjekter!$B$3:$B$499, MATCH($A112, Prosjekter!$A$3:$A$499, 0)),""))</f>
        <v/>
      </c>
      <c r="C112" s="4" t="str">
        <f>IF($A112="","",IFERROR(INDEX(Prosjekter!$D$3:$D$499, MATCH($A112, Prosjekter!$A$3:$A$499, 0)),""))</f>
        <v/>
      </c>
      <c r="D112" s="4" t="str">
        <f>IF($A112="","",IFERROR(INDEX(Prosjekter!$E$3:$E$499, MATCH($A112, Prosjekter!$A$3:$A$499, 0)),""))</f>
        <v/>
      </c>
      <c r="E112" s="4" t="str">
        <f>IF($A112="","",IFERROR(INDEX(Prosjekter!$H$3:$H$499, MATCH($A112, Prosjekter!$A$3:$A$499, 0)),""))</f>
        <v/>
      </c>
      <c r="F112" s="13" t="str">
        <f>IF($A112="","",IFERROR(INDEX(Prosjekter!$F$3:$F$499, MATCH($A112, Prosjekter!$A$3:$A$499, 0)),""))</f>
        <v/>
      </c>
      <c r="G112" s="13" t="str">
        <f>IF($A112="","",IFERROR(INDEX(Prosjekter!$G$3:$G$499, MATCH($A112, Prosjekter!$A$3:$A$499, 0)),""))</f>
        <v/>
      </c>
      <c r="H112" s="38" t="str">
        <f>IF($A112="","",IFERROR(INDEX(Prosjekter!$I$3:$I$499, MATCH($A112, Prosjekter!$A$3:$A$499, 0)),""))</f>
        <v/>
      </c>
      <c r="I112" s="38" t="str">
        <f>IF($A112="","",SUMIFS(Timer!$F$3:$F$499,Timer!$C$3:$C$499,$A112,Timer!$B$3:$B$499,"&gt;="&amp;Innstillinger!$B$4,Timer!$B$3:$B$499,"&lt;="&amp;Innstillinger!$B$5))</f>
        <v/>
      </c>
      <c r="J112" s="38" t="str">
        <f t="shared" si="21"/>
        <v/>
      </c>
      <c r="K112" s="39" t="str">
        <f>IF($A112="","",SUMIFS(Timer!$H$3:$H$499,Timer!$C$3:$C$499,$A112,Timer!$B$3:$B$499,"&gt;="&amp;Innstillinger!$B$4,Timer!$B$3:$B$499,"&lt;="&amp;Innstillinger!$B$5))</f>
        <v/>
      </c>
      <c r="L112" s="42" t="str">
        <f>IF($A112="","",SUMIFS(Materialer!$I$3:$I$399,Materialer!$C$3:$C$399,$A112,Materialer!$B$3:$B$399,"&gt;="&amp;Innstillinger!$B$4,Materialer!$B$3:$B$399,"&lt;="&amp;Innstillinger!$B$5))</f>
        <v/>
      </c>
      <c r="M112" s="42" t="str">
        <f>IF($A112="","",SUMIFS('Andre kostnader'!$E$4:$E$200,'Andre kostnader'!$C$4:$C$200,$A112,'Andre kostnader'!$B$4:$B$200,"&gt;="&amp;Innstillinger!$B$4,'Andre kostnader'!$B$4:$B$200,"&lt;="&amp;Innstillinger!$B$5))</f>
        <v/>
      </c>
      <c r="N112" s="42" t="str">
        <f t="shared" si="22"/>
        <v/>
      </c>
      <c r="O112" s="42" t="str">
        <f>IF($A112="","",SUMIFS(Faktura!$E$3:$E$299,Faktura!$B$3:$B$299,$A112,Faktura!$C$3:$C$299,"&gt;="&amp;Innstillinger!$B$4,Faktura!$C$3:$C$299,"&lt;="&amp;Innstillinger!$B$5))</f>
        <v/>
      </c>
      <c r="P112" s="42" t="str">
        <f t="shared" si="23"/>
        <v/>
      </c>
      <c r="Q112" s="43" t="str">
        <f t="shared" si="24"/>
        <v/>
      </c>
      <c r="R112" s="42" t="str">
        <f t="shared" si="25"/>
        <v/>
      </c>
      <c r="S112" s="44" t="str">
        <f t="shared" si="26"/>
        <v/>
      </c>
      <c r="T112" s="44" t="str">
        <f t="shared" si="27"/>
        <v/>
      </c>
    </row>
    <row r="113" spans="1:20" ht="18" customHeight="1" x14ac:dyDescent="0.25">
      <c r="A113" s="4" t="str">
        <f>IF(Prosjekter!$A112="","",Prosjekter!$A112)</f>
        <v/>
      </c>
      <c r="B113" s="4" t="str">
        <f>IF($A113="","",IFERROR(INDEX(Prosjekter!$B$3:$B$499, MATCH($A113, Prosjekter!$A$3:$A$499, 0)),""))</f>
        <v/>
      </c>
      <c r="C113" s="4" t="str">
        <f>IF($A113="","",IFERROR(INDEX(Prosjekter!$D$3:$D$499, MATCH($A113, Prosjekter!$A$3:$A$499, 0)),""))</f>
        <v/>
      </c>
      <c r="D113" s="4" t="str">
        <f>IF($A113="","",IFERROR(INDEX(Prosjekter!$E$3:$E$499, MATCH($A113, Prosjekter!$A$3:$A$499, 0)),""))</f>
        <v/>
      </c>
      <c r="E113" s="4" t="str">
        <f>IF($A113="","",IFERROR(INDEX(Prosjekter!$H$3:$H$499, MATCH($A113, Prosjekter!$A$3:$A$499, 0)),""))</f>
        <v/>
      </c>
      <c r="F113" s="13" t="str">
        <f>IF($A113="","",IFERROR(INDEX(Prosjekter!$F$3:$F$499, MATCH($A113, Prosjekter!$A$3:$A$499, 0)),""))</f>
        <v/>
      </c>
      <c r="G113" s="13" t="str">
        <f>IF($A113="","",IFERROR(INDEX(Prosjekter!$G$3:$G$499, MATCH($A113, Prosjekter!$A$3:$A$499, 0)),""))</f>
        <v/>
      </c>
      <c r="H113" s="38" t="str">
        <f>IF($A113="","",IFERROR(INDEX(Prosjekter!$I$3:$I$499, MATCH($A113, Prosjekter!$A$3:$A$499, 0)),""))</f>
        <v/>
      </c>
      <c r="I113" s="38" t="str">
        <f>IF($A113="","",SUMIFS(Timer!$F$3:$F$499,Timer!$C$3:$C$499,$A113,Timer!$B$3:$B$499,"&gt;="&amp;Innstillinger!$B$4,Timer!$B$3:$B$499,"&lt;="&amp;Innstillinger!$B$5))</f>
        <v/>
      </c>
      <c r="J113" s="38" t="str">
        <f t="shared" si="21"/>
        <v/>
      </c>
      <c r="K113" s="39" t="str">
        <f>IF($A113="","",SUMIFS(Timer!$H$3:$H$499,Timer!$C$3:$C$499,$A113,Timer!$B$3:$B$499,"&gt;="&amp;Innstillinger!$B$4,Timer!$B$3:$B$499,"&lt;="&amp;Innstillinger!$B$5))</f>
        <v/>
      </c>
      <c r="L113" s="42" t="str">
        <f>IF($A113="","",SUMIFS(Materialer!$I$3:$I$399,Materialer!$C$3:$C$399,$A113,Materialer!$B$3:$B$399,"&gt;="&amp;Innstillinger!$B$4,Materialer!$B$3:$B$399,"&lt;="&amp;Innstillinger!$B$5))</f>
        <v/>
      </c>
      <c r="M113" s="42" t="str">
        <f>IF($A113="","",SUMIFS('Andre kostnader'!$E$4:$E$200,'Andre kostnader'!$C$4:$C$200,$A113,'Andre kostnader'!$B$4:$B$200,"&gt;="&amp;Innstillinger!$B$4,'Andre kostnader'!$B$4:$B$200,"&lt;="&amp;Innstillinger!$B$5))</f>
        <v/>
      </c>
      <c r="N113" s="42" t="str">
        <f t="shared" si="22"/>
        <v/>
      </c>
      <c r="O113" s="42" t="str">
        <f>IF($A113="","",SUMIFS(Faktura!$E$3:$E$299,Faktura!$B$3:$B$299,$A113,Faktura!$C$3:$C$299,"&gt;="&amp;Innstillinger!$B$4,Faktura!$C$3:$C$299,"&lt;="&amp;Innstillinger!$B$5))</f>
        <v/>
      </c>
      <c r="P113" s="42" t="str">
        <f t="shared" si="23"/>
        <v/>
      </c>
      <c r="Q113" s="43" t="str">
        <f t="shared" si="24"/>
        <v/>
      </c>
      <c r="R113" s="42" t="str">
        <f t="shared" si="25"/>
        <v/>
      </c>
      <c r="S113" s="44" t="str">
        <f t="shared" si="26"/>
        <v/>
      </c>
      <c r="T113" s="44" t="str">
        <f t="shared" si="27"/>
        <v/>
      </c>
    </row>
    <row r="114" spans="1:20" ht="18" customHeight="1" x14ac:dyDescent="0.25">
      <c r="A114" s="4" t="str">
        <f>IF(Prosjekter!$A113="","",Prosjekter!$A113)</f>
        <v/>
      </c>
      <c r="B114" s="4" t="str">
        <f>IF($A114="","",IFERROR(INDEX(Prosjekter!$B$3:$B$499, MATCH($A114, Prosjekter!$A$3:$A$499, 0)),""))</f>
        <v/>
      </c>
      <c r="C114" s="4" t="str">
        <f>IF($A114="","",IFERROR(INDEX(Prosjekter!$D$3:$D$499, MATCH($A114, Prosjekter!$A$3:$A$499, 0)),""))</f>
        <v/>
      </c>
      <c r="D114" s="4" t="str">
        <f>IF($A114="","",IFERROR(INDEX(Prosjekter!$E$3:$E$499, MATCH($A114, Prosjekter!$A$3:$A$499, 0)),""))</f>
        <v/>
      </c>
      <c r="E114" s="4" t="str">
        <f>IF($A114="","",IFERROR(INDEX(Prosjekter!$H$3:$H$499, MATCH($A114, Prosjekter!$A$3:$A$499, 0)),""))</f>
        <v/>
      </c>
      <c r="F114" s="13" t="str">
        <f>IF($A114="","",IFERROR(INDEX(Prosjekter!$F$3:$F$499, MATCH($A114, Prosjekter!$A$3:$A$499, 0)),""))</f>
        <v/>
      </c>
      <c r="G114" s="13" t="str">
        <f>IF($A114="","",IFERROR(INDEX(Prosjekter!$G$3:$G$499, MATCH($A114, Prosjekter!$A$3:$A$499, 0)),""))</f>
        <v/>
      </c>
      <c r="H114" s="38" t="str">
        <f>IF($A114="","",IFERROR(INDEX(Prosjekter!$I$3:$I$499, MATCH($A114, Prosjekter!$A$3:$A$499, 0)),""))</f>
        <v/>
      </c>
      <c r="I114" s="38" t="str">
        <f>IF($A114="","",SUMIFS(Timer!$F$3:$F$499,Timer!$C$3:$C$499,$A114,Timer!$B$3:$B$499,"&gt;="&amp;Innstillinger!$B$4,Timer!$B$3:$B$499,"&lt;="&amp;Innstillinger!$B$5))</f>
        <v/>
      </c>
      <c r="J114" s="38" t="str">
        <f t="shared" si="21"/>
        <v/>
      </c>
      <c r="K114" s="39" t="str">
        <f>IF($A114="","",SUMIFS(Timer!$H$3:$H$499,Timer!$C$3:$C$499,$A114,Timer!$B$3:$B$499,"&gt;="&amp;Innstillinger!$B$4,Timer!$B$3:$B$499,"&lt;="&amp;Innstillinger!$B$5))</f>
        <v/>
      </c>
      <c r="L114" s="42" t="str">
        <f>IF($A114="","",SUMIFS(Materialer!$I$3:$I$399,Materialer!$C$3:$C$399,$A114,Materialer!$B$3:$B$399,"&gt;="&amp;Innstillinger!$B$4,Materialer!$B$3:$B$399,"&lt;="&amp;Innstillinger!$B$5))</f>
        <v/>
      </c>
      <c r="M114" s="42" t="str">
        <f>IF($A114="","",SUMIFS('Andre kostnader'!$E$4:$E$200,'Andre kostnader'!$C$4:$C$200,$A114,'Andre kostnader'!$B$4:$B$200,"&gt;="&amp;Innstillinger!$B$4,'Andre kostnader'!$B$4:$B$200,"&lt;="&amp;Innstillinger!$B$5))</f>
        <v/>
      </c>
      <c r="N114" s="42" t="str">
        <f t="shared" si="22"/>
        <v/>
      </c>
      <c r="O114" s="42" t="str">
        <f>IF($A114="","",SUMIFS(Faktura!$E$3:$E$299,Faktura!$B$3:$B$299,$A114,Faktura!$C$3:$C$299,"&gt;="&amp;Innstillinger!$B$4,Faktura!$C$3:$C$299,"&lt;="&amp;Innstillinger!$B$5))</f>
        <v/>
      </c>
      <c r="P114" s="42" t="str">
        <f t="shared" si="23"/>
        <v/>
      </c>
      <c r="Q114" s="43" t="str">
        <f t="shared" si="24"/>
        <v/>
      </c>
      <c r="R114" s="42" t="str">
        <f t="shared" si="25"/>
        <v/>
      </c>
      <c r="S114" s="44" t="str">
        <f t="shared" si="26"/>
        <v/>
      </c>
      <c r="T114" s="44" t="str">
        <f t="shared" si="27"/>
        <v/>
      </c>
    </row>
    <row r="115" spans="1:20" ht="18" customHeight="1" x14ac:dyDescent="0.25">
      <c r="A115" s="4" t="str">
        <f>IF(Prosjekter!$A114="","",Prosjekter!$A114)</f>
        <v/>
      </c>
      <c r="B115" s="4" t="str">
        <f>IF($A115="","",IFERROR(INDEX(Prosjekter!$B$3:$B$499, MATCH($A115, Prosjekter!$A$3:$A$499, 0)),""))</f>
        <v/>
      </c>
      <c r="C115" s="4" t="str">
        <f>IF($A115="","",IFERROR(INDEX(Prosjekter!$D$3:$D$499, MATCH($A115, Prosjekter!$A$3:$A$499, 0)),""))</f>
        <v/>
      </c>
      <c r="D115" s="4" t="str">
        <f>IF($A115="","",IFERROR(INDEX(Prosjekter!$E$3:$E$499, MATCH($A115, Prosjekter!$A$3:$A$499, 0)),""))</f>
        <v/>
      </c>
      <c r="E115" s="4" t="str">
        <f>IF($A115="","",IFERROR(INDEX(Prosjekter!$H$3:$H$499, MATCH($A115, Prosjekter!$A$3:$A$499, 0)),""))</f>
        <v/>
      </c>
      <c r="F115" s="13" t="str">
        <f>IF($A115="","",IFERROR(INDEX(Prosjekter!$F$3:$F$499, MATCH($A115, Prosjekter!$A$3:$A$499, 0)),""))</f>
        <v/>
      </c>
      <c r="G115" s="13" t="str">
        <f>IF($A115="","",IFERROR(INDEX(Prosjekter!$G$3:$G$499, MATCH($A115, Prosjekter!$A$3:$A$499, 0)),""))</f>
        <v/>
      </c>
      <c r="H115" s="38" t="str">
        <f>IF($A115="","",IFERROR(INDEX(Prosjekter!$I$3:$I$499, MATCH($A115, Prosjekter!$A$3:$A$499, 0)),""))</f>
        <v/>
      </c>
      <c r="I115" s="38" t="str">
        <f>IF($A115="","",SUMIFS(Timer!$F$3:$F$499,Timer!$C$3:$C$499,$A115,Timer!$B$3:$B$499,"&gt;="&amp;Innstillinger!$B$4,Timer!$B$3:$B$499,"&lt;="&amp;Innstillinger!$B$5))</f>
        <v/>
      </c>
      <c r="J115" s="38" t="str">
        <f t="shared" si="21"/>
        <v/>
      </c>
      <c r="K115" s="39" t="str">
        <f>IF($A115="","",SUMIFS(Timer!$H$3:$H$499,Timer!$C$3:$C$499,$A115,Timer!$B$3:$B$499,"&gt;="&amp;Innstillinger!$B$4,Timer!$B$3:$B$499,"&lt;="&amp;Innstillinger!$B$5))</f>
        <v/>
      </c>
      <c r="L115" s="42" t="str">
        <f>IF($A115="","",SUMIFS(Materialer!$I$3:$I$399,Materialer!$C$3:$C$399,$A115,Materialer!$B$3:$B$399,"&gt;="&amp;Innstillinger!$B$4,Materialer!$B$3:$B$399,"&lt;="&amp;Innstillinger!$B$5))</f>
        <v/>
      </c>
      <c r="M115" s="42" t="str">
        <f>IF($A115="","",SUMIFS('Andre kostnader'!$E$4:$E$200,'Andre kostnader'!$C$4:$C$200,$A115,'Andre kostnader'!$B$4:$B$200,"&gt;="&amp;Innstillinger!$B$4,'Andre kostnader'!$B$4:$B$200,"&lt;="&amp;Innstillinger!$B$5))</f>
        <v/>
      </c>
      <c r="N115" s="42" t="str">
        <f t="shared" si="22"/>
        <v/>
      </c>
      <c r="O115" s="42" t="str">
        <f>IF($A115="","",SUMIFS(Faktura!$E$3:$E$299,Faktura!$B$3:$B$299,$A115,Faktura!$C$3:$C$299,"&gt;="&amp;Innstillinger!$B$4,Faktura!$C$3:$C$299,"&lt;="&amp;Innstillinger!$B$5))</f>
        <v/>
      </c>
      <c r="P115" s="42" t="str">
        <f t="shared" si="23"/>
        <v/>
      </c>
      <c r="Q115" s="43" t="str">
        <f t="shared" si="24"/>
        <v/>
      </c>
      <c r="R115" s="42" t="str">
        <f t="shared" si="25"/>
        <v/>
      </c>
      <c r="S115" s="44" t="str">
        <f t="shared" si="26"/>
        <v/>
      </c>
      <c r="T115" s="44" t="str">
        <f t="shared" si="27"/>
        <v/>
      </c>
    </row>
    <row r="116" spans="1:20" ht="18" customHeight="1" x14ac:dyDescent="0.25">
      <c r="A116" s="4" t="str">
        <f>IF(Prosjekter!$A115="","",Prosjekter!$A115)</f>
        <v/>
      </c>
      <c r="B116" s="4" t="str">
        <f>IF($A116="","",IFERROR(INDEX(Prosjekter!$B$3:$B$499, MATCH($A116, Prosjekter!$A$3:$A$499, 0)),""))</f>
        <v/>
      </c>
      <c r="C116" s="4" t="str">
        <f>IF($A116="","",IFERROR(INDEX(Prosjekter!$D$3:$D$499, MATCH($A116, Prosjekter!$A$3:$A$499, 0)),""))</f>
        <v/>
      </c>
      <c r="D116" s="4" t="str">
        <f>IF($A116="","",IFERROR(INDEX(Prosjekter!$E$3:$E$499, MATCH($A116, Prosjekter!$A$3:$A$499, 0)),""))</f>
        <v/>
      </c>
      <c r="E116" s="4" t="str">
        <f>IF($A116="","",IFERROR(INDEX(Prosjekter!$H$3:$H$499, MATCH($A116, Prosjekter!$A$3:$A$499, 0)),""))</f>
        <v/>
      </c>
      <c r="F116" s="13" t="str">
        <f>IF($A116="","",IFERROR(INDEX(Prosjekter!$F$3:$F$499, MATCH($A116, Prosjekter!$A$3:$A$499, 0)),""))</f>
        <v/>
      </c>
      <c r="G116" s="13" t="str">
        <f>IF($A116="","",IFERROR(INDEX(Prosjekter!$G$3:$G$499, MATCH($A116, Prosjekter!$A$3:$A$499, 0)),""))</f>
        <v/>
      </c>
      <c r="H116" s="38" t="str">
        <f>IF($A116="","",IFERROR(INDEX(Prosjekter!$I$3:$I$499, MATCH($A116, Prosjekter!$A$3:$A$499, 0)),""))</f>
        <v/>
      </c>
      <c r="I116" s="38" t="str">
        <f>IF($A116="","",SUMIFS(Timer!$F$3:$F$499,Timer!$C$3:$C$499,$A116,Timer!$B$3:$B$499,"&gt;="&amp;Innstillinger!$B$4,Timer!$B$3:$B$499,"&lt;="&amp;Innstillinger!$B$5))</f>
        <v/>
      </c>
      <c r="J116" s="38" t="str">
        <f t="shared" si="21"/>
        <v/>
      </c>
      <c r="K116" s="39" t="str">
        <f>IF($A116="","",SUMIFS(Timer!$H$3:$H$499,Timer!$C$3:$C$499,$A116,Timer!$B$3:$B$499,"&gt;="&amp;Innstillinger!$B$4,Timer!$B$3:$B$499,"&lt;="&amp;Innstillinger!$B$5))</f>
        <v/>
      </c>
      <c r="L116" s="42" t="str">
        <f>IF($A116="","",SUMIFS(Materialer!$I$3:$I$399,Materialer!$C$3:$C$399,$A116,Materialer!$B$3:$B$399,"&gt;="&amp;Innstillinger!$B$4,Materialer!$B$3:$B$399,"&lt;="&amp;Innstillinger!$B$5))</f>
        <v/>
      </c>
      <c r="M116" s="42" t="str">
        <f>IF($A116="","",SUMIFS('Andre kostnader'!$E$4:$E$200,'Andre kostnader'!$C$4:$C$200,$A116,'Andre kostnader'!$B$4:$B$200,"&gt;="&amp;Innstillinger!$B$4,'Andre kostnader'!$B$4:$B$200,"&lt;="&amp;Innstillinger!$B$5))</f>
        <v/>
      </c>
      <c r="N116" s="42" t="str">
        <f t="shared" si="22"/>
        <v/>
      </c>
      <c r="O116" s="42" t="str">
        <f>IF($A116="","",SUMIFS(Faktura!$E$3:$E$299,Faktura!$B$3:$B$299,$A116,Faktura!$C$3:$C$299,"&gt;="&amp;Innstillinger!$B$4,Faktura!$C$3:$C$299,"&lt;="&amp;Innstillinger!$B$5))</f>
        <v/>
      </c>
      <c r="P116" s="42" t="str">
        <f t="shared" si="23"/>
        <v/>
      </c>
      <c r="Q116" s="43" t="str">
        <f t="shared" si="24"/>
        <v/>
      </c>
      <c r="R116" s="42" t="str">
        <f t="shared" si="25"/>
        <v/>
      </c>
      <c r="S116" s="44" t="str">
        <f t="shared" si="26"/>
        <v/>
      </c>
      <c r="T116" s="44" t="str">
        <f t="shared" si="27"/>
        <v/>
      </c>
    </row>
    <row r="117" spans="1:20" ht="18" customHeight="1" x14ac:dyDescent="0.25">
      <c r="A117" s="4" t="str">
        <f>IF(Prosjekter!$A116="","",Prosjekter!$A116)</f>
        <v/>
      </c>
      <c r="B117" s="4" t="str">
        <f>IF($A117="","",IFERROR(INDEX(Prosjekter!$B$3:$B$499, MATCH($A117, Prosjekter!$A$3:$A$499, 0)),""))</f>
        <v/>
      </c>
      <c r="C117" s="4" t="str">
        <f>IF($A117="","",IFERROR(INDEX(Prosjekter!$D$3:$D$499, MATCH($A117, Prosjekter!$A$3:$A$499, 0)),""))</f>
        <v/>
      </c>
      <c r="D117" s="4" t="str">
        <f>IF($A117="","",IFERROR(INDEX(Prosjekter!$E$3:$E$499, MATCH($A117, Prosjekter!$A$3:$A$499, 0)),""))</f>
        <v/>
      </c>
      <c r="E117" s="4" t="str">
        <f>IF($A117="","",IFERROR(INDEX(Prosjekter!$H$3:$H$499, MATCH($A117, Prosjekter!$A$3:$A$499, 0)),""))</f>
        <v/>
      </c>
      <c r="F117" s="13" t="str">
        <f>IF($A117="","",IFERROR(INDEX(Prosjekter!$F$3:$F$499, MATCH($A117, Prosjekter!$A$3:$A$499, 0)),""))</f>
        <v/>
      </c>
      <c r="G117" s="13" t="str">
        <f>IF($A117="","",IFERROR(INDEX(Prosjekter!$G$3:$G$499, MATCH($A117, Prosjekter!$A$3:$A$499, 0)),""))</f>
        <v/>
      </c>
      <c r="H117" s="38" t="str">
        <f>IF($A117="","",IFERROR(INDEX(Prosjekter!$I$3:$I$499, MATCH($A117, Prosjekter!$A$3:$A$499, 0)),""))</f>
        <v/>
      </c>
      <c r="I117" s="38" t="str">
        <f>IF($A117="","",SUMIFS(Timer!$F$3:$F$499,Timer!$C$3:$C$499,$A117,Timer!$B$3:$B$499,"&gt;="&amp;Innstillinger!$B$4,Timer!$B$3:$B$499,"&lt;="&amp;Innstillinger!$B$5))</f>
        <v/>
      </c>
      <c r="J117" s="38" t="str">
        <f t="shared" si="21"/>
        <v/>
      </c>
      <c r="K117" s="39" t="str">
        <f>IF($A117="","",SUMIFS(Timer!$H$3:$H$499,Timer!$C$3:$C$499,$A117,Timer!$B$3:$B$499,"&gt;="&amp;Innstillinger!$B$4,Timer!$B$3:$B$499,"&lt;="&amp;Innstillinger!$B$5))</f>
        <v/>
      </c>
      <c r="L117" s="42" t="str">
        <f>IF($A117="","",SUMIFS(Materialer!$I$3:$I$399,Materialer!$C$3:$C$399,$A117,Materialer!$B$3:$B$399,"&gt;="&amp;Innstillinger!$B$4,Materialer!$B$3:$B$399,"&lt;="&amp;Innstillinger!$B$5))</f>
        <v/>
      </c>
      <c r="M117" s="42" t="str">
        <f>IF($A117="","",SUMIFS('Andre kostnader'!$E$4:$E$200,'Andre kostnader'!$C$4:$C$200,$A117,'Andre kostnader'!$B$4:$B$200,"&gt;="&amp;Innstillinger!$B$4,'Andre kostnader'!$B$4:$B$200,"&lt;="&amp;Innstillinger!$B$5))</f>
        <v/>
      </c>
      <c r="N117" s="42" t="str">
        <f t="shared" si="22"/>
        <v/>
      </c>
      <c r="O117" s="42" t="str">
        <f>IF($A117="","",SUMIFS(Faktura!$E$3:$E$299,Faktura!$B$3:$B$299,$A117,Faktura!$C$3:$C$299,"&gt;="&amp;Innstillinger!$B$4,Faktura!$C$3:$C$299,"&lt;="&amp;Innstillinger!$B$5))</f>
        <v/>
      </c>
      <c r="P117" s="42" t="str">
        <f t="shared" si="23"/>
        <v/>
      </c>
      <c r="Q117" s="43" t="str">
        <f t="shared" si="24"/>
        <v/>
      </c>
      <c r="R117" s="42" t="str">
        <f t="shared" si="25"/>
        <v/>
      </c>
      <c r="S117" s="44" t="str">
        <f t="shared" si="26"/>
        <v/>
      </c>
      <c r="T117" s="44" t="str">
        <f t="shared" si="27"/>
        <v/>
      </c>
    </row>
    <row r="118" spans="1:20" ht="18" customHeight="1" x14ac:dyDescent="0.25">
      <c r="A118" s="4" t="str">
        <f>IF(Prosjekter!$A117="","",Prosjekter!$A117)</f>
        <v/>
      </c>
      <c r="B118" s="4" t="str">
        <f>IF($A118="","",IFERROR(INDEX(Prosjekter!$B$3:$B$499, MATCH($A118, Prosjekter!$A$3:$A$499, 0)),""))</f>
        <v/>
      </c>
      <c r="C118" s="4" t="str">
        <f>IF($A118="","",IFERROR(INDEX(Prosjekter!$D$3:$D$499, MATCH($A118, Prosjekter!$A$3:$A$499, 0)),""))</f>
        <v/>
      </c>
      <c r="D118" s="4" t="str">
        <f>IF($A118="","",IFERROR(INDEX(Prosjekter!$E$3:$E$499, MATCH($A118, Prosjekter!$A$3:$A$499, 0)),""))</f>
        <v/>
      </c>
      <c r="E118" s="4" t="str">
        <f>IF($A118="","",IFERROR(INDEX(Prosjekter!$H$3:$H$499, MATCH($A118, Prosjekter!$A$3:$A$499, 0)),""))</f>
        <v/>
      </c>
      <c r="F118" s="13" t="str">
        <f>IF($A118="","",IFERROR(INDEX(Prosjekter!$F$3:$F$499, MATCH($A118, Prosjekter!$A$3:$A$499, 0)),""))</f>
        <v/>
      </c>
      <c r="G118" s="13" t="str">
        <f>IF($A118="","",IFERROR(INDEX(Prosjekter!$G$3:$G$499, MATCH($A118, Prosjekter!$A$3:$A$499, 0)),""))</f>
        <v/>
      </c>
      <c r="H118" s="38" t="str">
        <f>IF($A118="","",IFERROR(INDEX(Prosjekter!$I$3:$I$499, MATCH($A118, Prosjekter!$A$3:$A$499, 0)),""))</f>
        <v/>
      </c>
      <c r="I118" s="38" t="str">
        <f>IF($A118="","",SUMIFS(Timer!$F$3:$F$499,Timer!$C$3:$C$499,$A118,Timer!$B$3:$B$499,"&gt;="&amp;Innstillinger!$B$4,Timer!$B$3:$B$499,"&lt;="&amp;Innstillinger!$B$5))</f>
        <v/>
      </c>
      <c r="J118" s="38" t="str">
        <f t="shared" si="21"/>
        <v/>
      </c>
      <c r="K118" s="39" t="str">
        <f>IF($A118="","",SUMIFS(Timer!$H$3:$H$499,Timer!$C$3:$C$499,$A118,Timer!$B$3:$B$499,"&gt;="&amp;Innstillinger!$B$4,Timer!$B$3:$B$499,"&lt;="&amp;Innstillinger!$B$5))</f>
        <v/>
      </c>
      <c r="L118" s="42" t="str">
        <f>IF($A118="","",SUMIFS(Materialer!$I$3:$I$399,Materialer!$C$3:$C$399,$A118,Materialer!$B$3:$B$399,"&gt;="&amp;Innstillinger!$B$4,Materialer!$B$3:$B$399,"&lt;="&amp;Innstillinger!$B$5))</f>
        <v/>
      </c>
      <c r="M118" s="42" t="str">
        <f>IF($A118="","",SUMIFS('Andre kostnader'!$E$4:$E$200,'Andre kostnader'!$C$4:$C$200,$A118,'Andre kostnader'!$B$4:$B$200,"&gt;="&amp;Innstillinger!$B$4,'Andre kostnader'!$B$4:$B$200,"&lt;="&amp;Innstillinger!$B$5))</f>
        <v/>
      </c>
      <c r="N118" s="42" t="str">
        <f t="shared" si="22"/>
        <v/>
      </c>
      <c r="O118" s="42" t="str">
        <f>IF($A118="","",SUMIFS(Faktura!$E$3:$E$299,Faktura!$B$3:$B$299,$A118,Faktura!$C$3:$C$299,"&gt;="&amp;Innstillinger!$B$4,Faktura!$C$3:$C$299,"&lt;="&amp;Innstillinger!$B$5))</f>
        <v/>
      </c>
      <c r="P118" s="42" t="str">
        <f t="shared" si="23"/>
        <v/>
      </c>
      <c r="Q118" s="43" t="str">
        <f t="shared" si="24"/>
        <v/>
      </c>
      <c r="R118" s="42" t="str">
        <f t="shared" si="25"/>
        <v/>
      </c>
      <c r="S118" s="44" t="str">
        <f t="shared" si="26"/>
        <v/>
      </c>
      <c r="T118" s="44" t="str">
        <f t="shared" si="27"/>
        <v/>
      </c>
    </row>
    <row r="119" spans="1:20" ht="18" customHeight="1" x14ac:dyDescent="0.25">
      <c r="A119" s="4" t="str">
        <f>IF(Prosjekter!$A118="","",Prosjekter!$A118)</f>
        <v/>
      </c>
      <c r="B119" s="4" t="str">
        <f>IF($A119="","",IFERROR(INDEX(Prosjekter!$B$3:$B$499, MATCH($A119, Prosjekter!$A$3:$A$499, 0)),""))</f>
        <v/>
      </c>
      <c r="C119" s="4" t="str">
        <f>IF($A119="","",IFERROR(INDEX(Prosjekter!$D$3:$D$499, MATCH($A119, Prosjekter!$A$3:$A$499, 0)),""))</f>
        <v/>
      </c>
      <c r="D119" s="4" t="str">
        <f>IF($A119="","",IFERROR(INDEX(Prosjekter!$E$3:$E$499, MATCH($A119, Prosjekter!$A$3:$A$499, 0)),""))</f>
        <v/>
      </c>
      <c r="E119" s="4" t="str">
        <f>IF($A119="","",IFERROR(INDEX(Prosjekter!$H$3:$H$499, MATCH($A119, Prosjekter!$A$3:$A$499, 0)),""))</f>
        <v/>
      </c>
      <c r="F119" s="13" t="str">
        <f>IF($A119="","",IFERROR(INDEX(Prosjekter!$F$3:$F$499, MATCH($A119, Prosjekter!$A$3:$A$499, 0)),""))</f>
        <v/>
      </c>
      <c r="G119" s="13" t="str">
        <f>IF($A119="","",IFERROR(INDEX(Prosjekter!$G$3:$G$499, MATCH($A119, Prosjekter!$A$3:$A$499, 0)),""))</f>
        <v/>
      </c>
      <c r="H119" s="38" t="str">
        <f>IF($A119="","",IFERROR(INDEX(Prosjekter!$I$3:$I$499, MATCH($A119, Prosjekter!$A$3:$A$499, 0)),""))</f>
        <v/>
      </c>
      <c r="I119" s="38" t="str">
        <f>IF($A119="","",SUMIFS(Timer!$F$3:$F$499,Timer!$C$3:$C$499,$A119,Timer!$B$3:$B$499,"&gt;="&amp;Innstillinger!$B$4,Timer!$B$3:$B$499,"&lt;="&amp;Innstillinger!$B$5))</f>
        <v/>
      </c>
      <c r="J119" s="38" t="str">
        <f t="shared" si="21"/>
        <v/>
      </c>
      <c r="K119" s="39" t="str">
        <f>IF($A119="","",SUMIFS(Timer!$H$3:$H$499,Timer!$C$3:$C$499,$A119,Timer!$B$3:$B$499,"&gt;="&amp;Innstillinger!$B$4,Timer!$B$3:$B$499,"&lt;="&amp;Innstillinger!$B$5))</f>
        <v/>
      </c>
      <c r="L119" s="42" t="str">
        <f>IF($A119="","",SUMIFS(Materialer!$I$3:$I$399,Materialer!$C$3:$C$399,$A119,Materialer!$B$3:$B$399,"&gt;="&amp;Innstillinger!$B$4,Materialer!$B$3:$B$399,"&lt;="&amp;Innstillinger!$B$5))</f>
        <v/>
      </c>
      <c r="M119" s="42" t="str">
        <f>IF($A119="","",SUMIFS('Andre kostnader'!$E$4:$E$200,'Andre kostnader'!$C$4:$C$200,$A119,'Andre kostnader'!$B$4:$B$200,"&gt;="&amp;Innstillinger!$B$4,'Andre kostnader'!$B$4:$B$200,"&lt;="&amp;Innstillinger!$B$5))</f>
        <v/>
      </c>
      <c r="N119" s="42" t="str">
        <f t="shared" si="22"/>
        <v/>
      </c>
      <c r="O119" s="42" t="str">
        <f>IF($A119="","",SUMIFS(Faktura!$E$3:$E$299,Faktura!$B$3:$B$299,$A119,Faktura!$C$3:$C$299,"&gt;="&amp;Innstillinger!$B$4,Faktura!$C$3:$C$299,"&lt;="&amp;Innstillinger!$B$5))</f>
        <v/>
      </c>
      <c r="P119" s="42" t="str">
        <f t="shared" si="23"/>
        <v/>
      </c>
      <c r="Q119" s="43" t="str">
        <f t="shared" si="24"/>
        <v/>
      </c>
      <c r="R119" s="42" t="str">
        <f t="shared" si="25"/>
        <v/>
      </c>
      <c r="S119" s="44" t="str">
        <f t="shared" si="26"/>
        <v/>
      </c>
      <c r="T119" s="44" t="str">
        <f t="shared" si="27"/>
        <v/>
      </c>
    </row>
    <row r="120" spans="1:20" ht="18" customHeight="1" x14ac:dyDescent="0.25">
      <c r="A120" s="4" t="str">
        <f>IF(Prosjekter!$A119="","",Prosjekter!$A119)</f>
        <v/>
      </c>
      <c r="B120" s="4" t="str">
        <f>IF($A120="","",IFERROR(INDEX(Prosjekter!$B$3:$B$499, MATCH($A120, Prosjekter!$A$3:$A$499, 0)),""))</f>
        <v/>
      </c>
      <c r="C120" s="4" t="str">
        <f>IF($A120="","",IFERROR(INDEX(Prosjekter!$D$3:$D$499, MATCH($A120, Prosjekter!$A$3:$A$499, 0)),""))</f>
        <v/>
      </c>
      <c r="D120" s="4" t="str">
        <f>IF($A120="","",IFERROR(INDEX(Prosjekter!$E$3:$E$499, MATCH($A120, Prosjekter!$A$3:$A$499, 0)),""))</f>
        <v/>
      </c>
      <c r="E120" s="4" t="str">
        <f>IF($A120="","",IFERROR(INDEX(Prosjekter!$H$3:$H$499, MATCH($A120, Prosjekter!$A$3:$A$499, 0)),""))</f>
        <v/>
      </c>
      <c r="F120" s="13" t="str">
        <f>IF($A120="","",IFERROR(INDEX(Prosjekter!$F$3:$F$499, MATCH($A120, Prosjekter!$A$3:$A$499, 0)),""))</f>
        <v/>
      </c>
      <c r="G120" s="13" t="str">
        <f>IF($A120="","",IFERROR(INDEX(Prosjekter!$G$3:$G$499, MATCH($A120, Prosjekter!$A$3:$A$499, 0)),""))</f>
        <v/>
      </c>
      <c r="H120" s="38" t="str">
        <f>IF($A120="","",IFERROR(INDEX(Prosjekter!$I$3:$I$499, MATCH($A120, Prosjekter!$A$3:$A$499, 0)),""))</f>
        <v/>
      </c>
      <c r="I120" s="38" t="str">
        <f>IF($A120="","",SUMIFS(Timer!$F$3:$F$499,Timer!$C$3:$C$499,$A120,Timer!$B$3:$B$499,"&gt;="&amp;Innstillinger!$B$4,Timer!$B$3:$B$499,"&lt;="&amp;Innstillinger!$B$5))</f>
        <v/>
      </c>
      <c r="J120" s="38" t="str">
        <f t="shared" si="21"/>
        <v/>
      </c>
      <c r="K120" s="39" t="str">
        <f>IF($A120="","",SUMIFS(Timer!$H$3:$H$499,Timer!$C$3:$C$499,$A120,Timer!$B$3:$B$499,"&gt;="&amp;Innstillinger!$B$4,Timer!$B$3:$B$499,"&lt;="&amp;Innstillinger!$B$5))</f>
        <v/>
      </c>
      <c r="L120" s="42" t="str">
        <f>IF($A120="","",SUMIFS(Materialer!$I$3:$I$399,Materialer!$C$3:$C$399,$A120,Materialer!$B$3:$B$399,"&gt;="&amp;Innstillinger!$B$4,Materialer!$B$3:$B$399,"&lt;="&amp;Innstillinger!$B$5))</f>
        <v/>
      </c>
      <c r="M120" s="42" t="str">
        <f>IF($A120="","",SUMIFS('Andre kostnader'!$E$4:$E$200,'Andre kostnader'!$C$4:$C$200,$A120,'Andre kostnader'!$B$4:$B$200,"&gt;="&amp;Innstillinger!$B$4,'Andre kostnader'!$B$4:$B$200,"&lt;="&amp;Innstillinger!$B$5))</f>
        <v/>
      </c>
      <c r="N120" s="42" t="str">
        <f t="shared" si="22"/>
        <v/>
      </c>
      <c r="O120" s="42" t="str">
        <f>IF($A120="","",SUMIFS(Faktura!$E$3:$E$299,Faktura!$B$3:$B$299,$A120,Faktura!$C$3:$C$299,"&gt;="&amp;Innstillinger!$B$4,Faktura!$C$3:$C$299,"&lt;="&amp;Innstillinger!$B$5))</f>
        <v/>
      </c>
      <c r="P120" s="42" t="str">
        <f t="shared" si="23"/>
        <v/>
      </c>
      <c r="Q120" s="43" t="str">
        <f t="shared" si="24"/>
        <v/>
      </c>
      <c r="R120" s="42" t="str">
        <f t="shared" si="25"/>
        <v/>
      </c>
      <c r="S120" s="44" t="str">
        <f t="shared" si="26"/>
        <v/>
      </c>
      <c r="T120" s="44" t="str">
        <f t="shared" si="27"/>
        <v/>
      </c>
    </row>
    <row r="121" spans="1:20" ht="18" customHeight="1" x14ac:dyDescent="0.25">
      <c r="A121" s="4" t="str">
        <f>IF(Prosjekter!$A120="","",Prosjekter!$A120)</f>
        <v/>
      </c>
      <c r="B121" s="4" t="str">
        <f>IF($A121="","",IFERROR(INDEX(Prosjekter!$B$3:$B$499, MATCH($A121, Prosjekter!$A$3:$A$499, 0)),""))</f>
        <v/>
      </c>
      <c r="C121" s="4" t="str">
        <f>IF($A121="","",IFERROR(INDEX(Prosjekter!$D$3:$D$499, MATCH($A121, Prosjekter!$A$3:$A$499, 0)),""))</f>
        <v/>
      </c>
      <c r="D121" s="4" t="str">
        <f>IF($A121="","",IFERROR(INDEX(Prosjekter!$E$3:$E$499, MATCH($A121, Prosjekter!$A$3:$A$499, 0)),""))</f>
        <v/>
      </c>
      <c r="E121" s="4" t="str">
        <f>IF($A121="","",IFERROR(INDEX(Prosjekter!$H$3:$H$499, MATCH($A121, Prosjekter!$A$3:$A$499, 0)),""))</f>
        <v/>
      </c>
      <c r="F121" s="13" t="str">
        <f>IF($A121="","",IFERROR(INDEX(Prosjekter!$F$3:$F$499, MATCH($A121, Prosjekter!$A$3:$A$499, 0)),""))</f>
        <v/>
      </c>
      <c r="G121" s="13" t="str">
        <f>IF($A121="","",IFERROR(INDEX(Prosjekter!$G$3:$G$499, MATCH($A121, Prosjekter!$A$3:$A$499, 0)),""))</f>
        <v/>
      </c>
      <c r="H121" s="38" t="str">
        <f>IF($A121="","",IFERROR(INDEX(Prosjekter!$I$3:$I$499, MATCH($A121, Prosjekter!$A$3:$A$499, 0)),""))</f>
        <v/>
      </c>
      <c r="I121" s="38" t="str">
        <f>IF($A121="","",SUMIFS(Timer!$F$3:$F$499,Timer!$C$3:$C$499,$A121,Timer!$B$3:$B$499,"&gt;="&amp;Innstillinger!$B$4,Timer!$B$3:$B$499,"&lt;="&amp;Innstillinger!$B$5))</f>
        <v/>
      </c>
      <c r="J121" s="38" t="str">
        <f t="shared" si="21"/>
        <v/>
      </c>
      <c r="K121" s="39" t="str">
        <f>IF($A121="","",SUMIFS(Timer!$H$3:$H$499,Timer!$C$3:$C$499,$A121,Timer!$B$3:$B$499,"&gt;="&amp;Innstillinger!$B$4,Timer!$B$3:$B$499,"&lt;="&amp;Innstillinger!$B$5))</f>
        <v/>
      </c>
      <c r="L121" s="42" t="str">
        <f>IF($A121="","",SUMIFS(Materialer!$I$3:$I$399,Materialer!$C$3:$C$399,$A121,Materialer!$B$3:$B$399,"&gt;="&amp;Innstillinger!$B$4,Materialer!$B$3:$B$399,"&lt;="&amp;Innstillinger!$B$5))</f>
        <v/>
      </c>
      <c r="M121" s="42" t="str">
        <f>IF($A121="","",SUMIFS('Andre kostnader'!$E$4:$E$200,'Andre kostnader'!$C$4:$C$200,$A121,'Andre kostnader'!$B$4:$B$200,"&gt;="&amp;Innstillinger!$B$4,'Andre kostnader'!$B$4:$B$200,"&lt;="&amp;Innstillinger!$B$5))</f>
        <v/>
      </c>
      <c r="N121" s="42" t="str">
        <f t="shared" si="22"/>
        <v/>
      </c>
      <c r="O121" s="42" t="str">
        <f>IF($A121="","",SUMIFS(Faktura!$E$3:$E$299,Faktura!$B$3:$B$299,$A121,Faktura!$C$3:$C$299,"&gt;="&amp;Innstillinger!$B$4,Faktura!$C$3:$C$299,"&lt;="&amp;Innstillinger!$B$5))</f>
        <v/>
      </c>
      <c r="P121" s="42" t="str">
        <f t="shared" si="23"/>
        <v/>
      </c>
      <c r="Q121" s="43" t="str">
        <f t="shared" si="24"/>
        <v/>
      </c>
      <c r="R121" s="42" t="str">
        <f t="shared" si="25"/>
        <v/>
      </c>
      <c r="S121" s="44" t="str">
        <f t="shared" si="26"/>
        <v/>
      </c>
      <c r="T121" s="44" t="str">
        <f t="shared" si="27"/>
        <v/>
      </c>
    </row>
    <row r="122" spans="1:20" ht="18" customHeight="1" x14ac:dyDescent="0.25">
      <c r="A122" s="4" t="str">
        <f>IF(Prosjekter!$A121="","",Prosjekter!$A121)</f>
        <v/>
      </c>
      <c r="B122" s="4" t="str">
        <f>IF($A122="","",IFERROR(INDEX(Prosjekter!$B$3:$B$499, MATCH($A122, Prosjekter!$A$3:$A$499, 0)),""))</f>
        <v/>
      </c>
      <c r="C122" s="4" t="str">
        <f>IF($A122="","",IFERROR(INDEX(Prosjekter!$D$3:$D$499, MATCH($A122, Prosjekter!$A$3:$A$499, 0)),""))</f>
        <v/>
      </c>
      <c r="D122" s="4" t="str">
        <f>IF($A122="","",IFERROR(INDEX(Prosjekter!$E$3:$E$499, MATCH($A122, Prosjekter!$A$3:$A$499, 0)),""))</f>
        <v/>
      </c>
      <c r="E122" s="4" t="str">
        <f>IF($A122="","",IFERROR(INDEX(Prosjekter!$H$3:$H$499, MATCH($A122, Prosjekter!$A$3:$A$499, 0)),""))</f>
        <v/>
      </c>
      <c r="F122" s="13" t="str">
        <f>IF($A122="","",IFERROR(INDEX(Prosjekter!$F$3:$F$499, MATCH($A122, Prosjekter!$A$3:$A$499, 0)),""))</f>
        <v/>
      </c>
      <c r="G122" s="13" t="str">
        <f>IF($A122="","",IFERROR(INDEX(Prosjekter!$G$3:$G$499, MATCH($A122, Prosjekter!$A$3:$A$499, 0)),""))</f>
        <v/>
      </c>
      <c r="H122" s="38" t="str">
        <f>IF($A122="","",IFERROR(INDEX(Prosjekter!$I$3:$I$499, MATCH($A122, Prosjekter!$A$3:$A$499, 0)),""))</f>
        <v/>
      </c>
      <c r="I122" s="38" t="str">
        <f>IF($A122="","",SUMIFS(Timer!$F$3:$F$499,Timer!$C$3:$C$499,$A122,Timer!$B$3:$B$499,"&gt;="&amp;Innstillinger!$B$4,Timer!$B$3:$B$499,"&lt;="&amp;Innstillinger!$B$5))</f>
        <v/>
      </c>
      <c r="J122" s="38" t="str">
        <f t="shared" si="21"/>
        <v/>
      </c>
      <c r="K122" s="39" t="str">
        <f>IF($A122="","",SUMIFS(Timer!$H$3:$H$499,Timer!$C$3:$C$499,$A122,Timer!$B$3:$B$499,"&gt;="&amp;Innstillinger!$B$4,Timer!$B$3:$B$499,"&lt;="&amp;Innstillinger!$B$5))</f>
        <v/>
      </c>
      <c r="L122" s="42" t="str">
        <f>IF($A122="","",SUMIFS(Materialer!$I$3:$I$399,Materialer!$C$3:$C$399,$A122,Materialer!$B$3:$B$399,"&gt;="&amp;Innstillinger!$B$4,Materialer!$B$3:$B$399,"&lt;="&amp;Innstillinger!$B$5))</f>
        <v/>
      </c>
      <c r="M122" s="42" t="str">
        <f>IF($A122="","",SUMIFS('Andre kostnader'!$E$4:$E$200,'Andre kostnader'!$C$4:$C$200,$A122,'Andre kostnader'!$B$4:$B$200,"&gt;="&amp;Innstillinger!$B$4,'Andre kostnader'!$B$4:$B$200,"&lt;="&amp;Innstillinger!$B$5))</f>
        <v/>
      </c>
      <c r="N122" s="42" t="str">
        <f t="shared" si="22"/>
        <v/>
      </c>
      <c r="O122" s="42" t="str">
        <f>IF($A122="","",SUMIFS(Faktura!$E$3:$E$299,Faktura!$B$3:$B$299,$A122,Faktura!$C$3:$C$299,"&gt;="&amp;Innstillinger!$B$4,Faktura!$C$3:$C$299,"&lt;="&amp;Innstillinger!$B$5))</f>
        <v/>
      </c>
      <c r="P122" s="42" t="str">
        <f t="shared" si="23"/>
        <v/>
      </c>
      <c r="Q122" s="43" t="str">
        <f t="shared" si="24"/>
        <v/>
      </c>
      <c r="R122" s="42" t="str">
        <f t="shared" si="25"/>
        <v/>
      </c>
      <c r="S122" s="44" t="str">
        <f t="shared" si="26"/>
        <v/>
      </c>
      <c r="T122" s="44" t="str">
        <f t="shared" si="27"/>
        <v/>
      </c>
    </row>
    <row r="123" spans="1:20" ht="18" customHeight="1" x14ac:dyDescent="0.25">
      <c r="A123" s="4" t="str">
        <f>IF(Prosjekter!$A122="","",Prosjekter!$A122)</f>
        <v/>
      </c>
      <c r="B123" s="4" t="str">
        <f>IF($A123="","",IFERROR(INDEX(Prosjekter!$B$3:$B$499, MATCH($A123, Prosjekter!$A$3:$A$499, 0)),""))</f>
        <v/>
      </c>
      <c r="C123" s="4" t="str">
        <f>IF($A123="","",IFERROR(INDEX(Prosjekter!$D$3:$D$499, MATCH($A123, Prosjekter!$A$3:$A$499, 0)),""))</f>
        <v/>
      </c>
      <c r="D123" s="4" t="str">
        <f>IF($A123="","",IFERROR(INDEX(Prosjekter!$E$3:$E$499, MATCH($A123, Prosjekter!$A$3:$A$499, 0)),""))</f>
        <v/>
      </c>
      <c r="E123" s="4" t="str">
        <f>IF($A123="","",IFERROR(INDEX(Prosjekter!$H$3:$H$499, MATCH($A123, Prosjekter!$A$3:$A$499, 0)),""))</f>
        <v/>
      </c>
      <c r="F123" s="13" t="str">
        <f>IF($A123="","",IFERROR(INDEX(Prosjekter!$F$3:$F$499, MATCH($A123, Prosjekter!$A$3:$A$499, 0)),""))</f>
        <v/>
      </c>
      <c r="G123" s="13" t="str">
        <f>IF($A123="","",IFERROR(INDEX(Prosjekter!$G$3:$G$499, MATCH($A123, Prosjekter!$A$3:$A$499, 0)),""))</f>
        <v/>
      </c>
      <c r="H123" s="38" t="str">
        <f>IF($A123="","",IFERROR(INDEX(Prosjekter!$I$3:$I$499, MATCH($A123, Prosjekter!$A$3:$A$499, 0)),""))</f>
        <v/>
      </c>
      <c r="I123" s="38" t="str">
        <f>IF($A123="","",SUMIFS(Timer!$F$3:$F$499,Timer!$C$3:$C$499,$A123,Timer!$B$3:$B$499,"&gt;="&amp;Innstillinger!$B$4,Timer!$B$3:$B$499,"&lt;="&amp;Innstillinger!$B$5))</f>
        <v/>
      </c>
      <c r="J123" s="38" t="str">
        <f t="shared" si="21"/>
        <v/>
      </c>
      <c r="K123" s="39" t="str">
        <f>IF($A123="","",SUMIFS(Timer!$H$3:$H$499,Timer!$C$3:$C$499,$A123,Timer!$B$3:$B$499,"&gt;="&amp;Innstillinger!$B$4,Timer!$B$3:$B$499,"&lt;="&amp;Innstillinger!$B$5))</f>
        <v/>
      </c>
      <c r="L123" s="42" t="str">
        <f>IF($A123="","",SUMIFS(Materialer!$I$3:$I$399,Materialer!$C$3:$C$399,$A123,Materialer!$B$3:$B$399,"&gt;="&amp;Innstillinger!$B$4,Materialer!$B$3:$B$399,"&lt;="&amp;Innstillinger!$B$5))</f>
        <v/>
      </c>
      <c r="M123" s="42" t="str">
        <f>IF($A123="","",SUMIFS('Andre kostnader'!$E$4:$E$200,'Andre kostnader'!$C$4:$C$200,$A123,'Andre kostnader'!$B$4:$B$200,"&gt;="&amp;Innstillinger!$B$4,'Andre kostnader'!$B$4:$B$200,"&lt;="&amp;Innstillinger!$B$5))</f>
        <v/>
      </c>
      <c r="N123" s="42" t="str">
        <f t="shared" si="22"/>
        <v/>
      </c>
      <c r="O123" s="42" t="str">
        <f>IF($A123="","",SUMIFS(Faktura!$E$3:$E$299,Faktura!$B$3:$B$299,$A123,Faktura!$C$3:$C$299,"&gt;="&amp;Innstillinger!$B$4,Faktura!$C$3:$C$299,"&lt;="&amp;Innstillinger!$B$5))</f>
        <v/>
      </c>
      <c r="P123" s="42" t="str">
        <f t="shared" si="23"/>
        <v/>
      </c>
      <c r="Q123" s="43" t="str">
        <f t="shared" si="24"/>
        <v/>
      </c>
      <c r="R123" s="42" t="str">
        <f t="shared" si="25"/>
        <v/>
      </c>
      <c r="S123" s="44" t="str">
        <f t="shared" si="26"/>
        <v/>
      </c>
      <c r="T123" s="44" t="str">
        <f t="shared" si="27"/>
        <v/>
      </c>
    </row>
    <row r="124" spans="1:20" ht="18" customHeight="1" x14ac:dyDescent="0.25">
      <c r="A124" s="4" t="str">
        <f>IF(Prosjekter!$A123="","",Prosjekter!$A123)</f>
        <v/>
      </c>
      <c r="B124" s="4" t="str">
        <f>IF($A124="","",IFERROR(INDEX(Prosjekter!$B$3:$B$499, MATCH($A124, Prosjekter!$A$3:$A$499, 0)),""))</f>
        <v/>
      </c>
      <c r="C124" s="4" t="str">
        <f>IF($A124="","",IFERROR(INDEX(Prosjekter!$D$3:$D$499, MATCH($A124, Prosjekter!$A$3:$A$499, 0)),""))</f>
        <v/>
      </c>
      <c r="D124" s="4" t="str">
        <f>IF($A124="","",IFERROR(INDEX(Prosjekter!$E$3:$E$499, MATCH($A124, Prosjekter!$A$3:$A$499, 0)),""))</f>
        <v/>
      </c>
      <c r="E124" s="4" t="str">
        <f>IF($A124="","",IFERROR(INDEX(Prosjekter!$H$3:$H$499, MATCH($A124, Prosjekter!$A$3:$A$499, 0)),""))</f>
        <v/>
      </c>
      <c r="F124" s="13" t="str">
        <f>IF($A124="","",IFERROR(INDEX(Prosjekter!$F$3:$F$499, MATCH($A124, Prosjekter!$A$3:$A$499, 0)),""))</f>
        <v/>
      </c>
      <c r="G124" s="13" t="str">
        <f>IF($A124="","",IFERROR(INDEX(Prosjekter!$G$3:$G$499, MATCH($A124, Prosjekter!$A$3:$A$499, 0)),""))</f>
        <v/>
      </c>
      <c r="H124" s="38" t="str">
        <f>IF($A124="","",IFERROR(INDEX(Prosjekter!$I$3:$I$499, MATCH($A124, Prosjekter!$A$3:$A$499, 0)),""))</f>
        <v/>
      </c>
      <c r="I124" s="38" t="str">
        <f>IF($A124="","",SUMIFS(Timer!$F$3:$F$499,Timer!$C$3:$C$499,$A124,Timer!$B$3:$B$499,"&gt;="&amp;Innstillinger!$B$4,Timer!$B$3:$B$499,"&lt;="&amp;Innstillinger!$B$5))</f>
        <v/>
      </c>
      <c r="J124" s="38" t="str">
        <f t="shared" si="21"/>
        <v/>
      </c>
      <c r="K124" s="39" t="str">
        <f>IF($A124="","",SUMIFS(Timer!$H$3:$H$499,Timer!$C$3:$C$499,$A124,Timer!$B$3:$B$499,"&gt;="&amp;Innstillinger!$B$4,Timer!$B$3:$B$499,"&lt;="&amp;Innstillinger!$B$5))</f>
        <v/>
      </c>
      <c r="L124" s="42" t="str">
        <f>IF($A124="","",SUMIFS(Materialer!$I$3:$I$399,Materialer!$C$3:$C$399,$A124,Materialer!$B$3:$B$399,"&gt;="&amp;Innstillinger!$B$4,Materialer!$B$3:$B$399,"&lt;="&amp;Innstillinger!$B$5))</f>
        <v/>
      </c>
      <c r="M124" s="42" t="str">
        <f>IF($A124="","",SUMIFS('Andre kostnader'!$E$4:$E$200,'Andre kostnader'!$C$4:$C$200,$A124,'Andre kostnader'!$B$4:$B$200,"&gt;="&amp;Innstillinger!$B$4,'Andre kostnader'!$B$4:$B$200,"&lt;="&amp;Innstillinger!$B$5))</f>
        <v/>
      </c>
      <c r="N124" s="42" t="str">
        <f t="shared" si="22"/>
        <v/>
      </c>
      <c r="O124" s="42" t="str">
        <f>IF($A124="","",SUMIFS(Faktura!$E$3:$E$299,Faktura!$B$3:$B$299,$A124,Faktura!$C$3:$C$299,"&gt;="&amp;Innstillinger!$B$4,Faktura!$C$3:$C$299,"&lt;="&amp;Innstillinger!$B$5))</f>
        <v/>
      </c>
      <c r="P124" s="42" t="str">
        <f t="shared" si="23"/>
        <v/>
      </c>
      <c r="Q124" s="43" t="str">
        <f t="shared" si="24"/>
        <v/>
      </c>
      <c r="R124" s="42" t="str">
        <f t="shared" si="25"/>
        <v/>
      </c>
      <c r="S124" s="44" t="str">
        <f t="shared" si="26"/>
        <v/>
      </c>
      <c r="T124" s="44" t="str">
        <f t="shared" si="27"/>
        <v/>
      </c>
    </row>
    <row r="125" spans="1:20" ht="18" customHeight="1" x14ac:dyDescent="0.25">
      <c r="A125" s="4" t="str">
        <f>IF(Prosjekter!$A124="","",Prosjekter!$A124)</f>
        <v/>
      </c>
      <c r="B125" s="4" t="str">
        <f>IF($A125="","",IFERROR(INDEX(Prosjekter!$B$3:$B$499, MATCH($A125, Prosjekter!$A$3:$A$499, 0)),""))</f>
        <v/>
      </c>
      <c r="C125" s="4" t="str">
        <f>IF($A125="","",IFERROR(INDEX(Prosjekter!$D$3:$D$499, MATCH($A125, Prosjekter!$A$3:$A$499, 0)),""))</f>
        <v/>
      </c>
      <c r="D125" s="4" t="str">
        <f>IF($A125="","",IFERROR(INDEX(Prosjekter!$E$3:$E$499, MATCH($A125, Prosjekter!$A$3:$A$499, 0)),""))</f>
        <v/>
      </c>
      <c r="E125" s="4" t="str">
        <f>IF($A125="","",IFERROR(INDEX(Prosjekter!$H$3:$H$499, MATCH($A125, Prosjekter!$A$3:$A$499, 0)),""))</f>
        <v/>
      </c>
      <c r="F125" s="13" t="str">
        <f>IF($A125="","",IFERROR(INDEX(Prosjekter!$F$3:$F$499, MATCH($A125, Prosjekter!$A$3:$A$499, 0)),""))</f>
        <v/>
      </c>
      <c r="G125" s="13" t="str">
        <f>IF($A125="","",IFERROR(INDEX(Prosjekter!$G$3:$G$499, MATCH($A125, Prosjekter!$A$3:$A$499, 0)),""))</f>
        <v/>
      </c>
      <c r="H125" s="38" t="str">
        <f>IF($A125="","",IFERROR(INDEX(Prosjekter!$I$3:$I$499, MATCH($A125, Prosjekter!$A$3:$A$499, 0)),""))</f>
        <v/>
      </c>
      <c r="I125" s="38" t="str">
        <f>IF($A125="","",SUMIFS(Timer!$F$3:$F$499,Timer!$C$3:$C$499,$A125,Timer!$B$3:$B$499,"&gt;="&amp;Innstillinger!$B$4,Timer!$B$3:$B$499,"&lt;="&amp;Innstillinger!$B$5))</f>
        <v/>
      </c>
      <c r="J125" s="38" t="str">
        <f t="shared" si="21"/>
        <v/>
      </c>
      <c r="K125" s="39" t="str">
        <f>IF($A125="","",SUMIFS(Timer!$H$3:$H$499,Timer!$C$3:$C$499,$A125,Timer!$B$3:$B$499,"&gt;="&amp;Innstillinger!$B$4,Timer!$B$3:$B$499,"&lt;="&amp;Innstillinger!$B$5))</f>
        <v/>
      </c>
      <c r="L125" s="42" t="str">
        <f>IF($A125="","",SUMIFS(Materialer!$I$3:$I$399,Materialer!$C$3:$C$399,$A125,Materialer!$B$3:$B$399,"&gt;="&amp;Innstillinger!$B$4,Materialer!$B$3:$B$399,"&lt;="&amp;Innstillinger!$B$5))</f>
        <v/>
      </c>
      <c r="M125" s="42" t="str">
        <f>IF($A125="","",SUMIFS('Andre kostnader'!$E$4:$E$200,'Andre kostnader'!$C$4:$C$200,$A125,'Andre kostnader'!$B$4:$B$200,"&gt;="&amp;Innstillinger!$B$4,'Andre kostnader'!$B$4:$B$200,"&lt;="&amp;Innstillinger!$B$5))</f>
        <v/>
      </c>
      <c r="N125" s="42" t="str">
        <f t="shared" si="22"/>
        <v/>
      </c>
      <c r="O125" s="42" t="str">
        <f>IF($A125="","",SUMIFS(Faktura!$E$3:$E$299,Faktura!$B$3:$B$299,$A125,Faktura!$C$3:$C$299,"&gt;="&amp;Innstillinger!$B$4,Faktura!$C$3:$C$299,"&lt;="&amp;Innstillinger!$B$5))</f>
        <v/>
      </c>
      <c r="P125" s="42" t="str">
        <f t="shared" si="23"/>
        <v/>
      </c>
      <c r="Q125" s="43" t="str">
        <f t="shared" si="24"/>
        <v/>
      </c>
      <c r="R125" s="42" t="str">
        <f t="shared" si="25"/>
        <v/>
      </c>
      <c r="S125" s="44" t="str">
        <f t="shared" si="26"/>
        <v/>
      </c>
      <c r="T125" s="44" t="str">
        <f t="shared" si="27"/>
        <v/>
      </c>
    </row>
    <row r="126" spans="1:20" ht="18" customHeight="1" x14ac:dyDescent="0.25">
      <c r="A126" s="4" t="str">
        <f>IF(Prosjekter!$A125="","",Prosjekter!$A125)</f>
        <v/>
      </c>
      <c r="B126" s="4" t="str">
        <f>IF($A126="","",IFERROR(INDEX(Prosjekter!$B$3:$B$499, MATCH($A126, Prosjekter!$A$3:$A$499, 0)),""))</f>
        <v/>
      </c>
      <c r="C126" s="4" t="str">
        <f>IF($A126="","",IFERROR(INDEX(Prosjekter!$D$3:$D$499, MATCH($A126, Prosjekter!$A$3:$A$499, 0)),""))</f>
        <v/>
      </c>
      <c r="D126" s="4" t="str">
        <f>IF($A126="","",IFERROR(INDEX(Prosjekter!$E$3:$E$499, MATCH($A126, Prosjekter!$A$3:$A$499, 0)),""))</f>
        <v/>
      </c>
      <c r="E126" s="4" t="str">
        <f>IF($A126="","",IFERROR(INDEX(Prosjekter!$H$3:$H$499, MATCH($A126, Prosjekter!$A$3:$A$499, 0)),""))</f>
        <v/>
      </c>
      <c r="F126" s="13" t="str">
        <f>IF($A126="","",IFERROR(INDEX(Prosjekter!$F$3:$F$499, MATCH($A126, Prosjekter!$A$3:$A$499, 0)),""))</f>
        <v/>
      </c>
      <c r="G126" s="13" t="str">
        <f>IF($A126="","",IFERROR(INDEX(Prosjekter!$G$3:$G$499, MATCH($A126, Prosjekter!$A$3:$A$499, 0)),""))</f>
        <v/>
      </c>
      <c r="H126" s="38" t="str">
        <f>IF($A126="","",IFERROR(INDEX(Prosjekter!$I$3:$I$499, MATCH($A126, Prosjekter!$A$3:$A$499, 0)),""))</f>
        <v/>
      </c>
      <c r="I126" s="38" t="str">
        <f>IF($A126="","",SUMIFS(Timer!$F$3:$F$499,Timer!$C$3:$C$499,$A126,Timer!$B$3:$B$499,"&gt;="&amp;Innstillinger!$B$4,Timer!$B$3:$B$499,"&lt;="&amp;Innstillinger!$B$5))</f>
        <v/>
      </c>
      <c r="J126" s="38" t="str">
        <f t="shared" si="21"/>
        <v/>
      </c>
      <c r="K126" s="39" t="str">
        <f>IF($A126="","",SUMIFS(Timer!$H$3:$H$499,Timer!$C$3:$C$499,$A126,Timer!$B$3:$B$499,"&gt;="&amp;Innstillinger!$B$4,Timer!$B$3:$B$499,"&lt;="&amp;Innstillinger!$B$5))</f>
        <v/>
      </c>
      <c r="L126" s="42" t="str">
        <f>IF($A126="","",SUMIFS(Materialer!$I$3:$I$399,Materialer!$C$3:$C$399,$A126,Materialer!$B$3:$B$399,"&gt;="&amp;Innstillinger!$B$4,Materialer!$B$3:$B$399,"&lt;="&amp;Innstillinger!$B$5))</f>
        <v/>
      </c>
      <c r="M126" s="42" t="str">
        <f>IF($A126="","",SUMIFS('Andre kostnader'!$E$4:$E$200,'Andre kostnader'!$C$4:$C$200,$A126,'Andre kostnader'!$B$4:$B$200,"&gt;="&amp;Innstillinger!$B$4,'Andre kostnader'!$B$4:$B$200,"&lt;="&amp;Innstillinger!$B$5))</f>
        <v/>
      </c>
      <c r="N126" s="42" t="str">
        <f t="shared" si="22"/>
        <v/>
      </c>
      <c r="O126" s="42" t="str">
        <f>IF($A126="","",SUMIFS(Faktura!$E$3:$E$299,Faktura!$B$3:$B$299,$A126,Faktura!$C$3:$C$299,"&gt;="&amp;Innstillinger!$B$4,Faktura!$C$3:$C$299,"&lt;="&amp;Innstillinger!$B$5))</f>
        <v/>
      </c>
      <c r="P126" s="42" t="str">
        <f t="shared" si="23"/>
        <v/>
      </c>
      <c r="Q126" s="43" t="str">
        <f t="shared" si="24"/>
        <v/>
      </c>
      <c r="R126" s="42" t="str">
        <f t="shared" si="25"/>
        <v/>
      </c>
      <c r="S126" s="44" t="str">
        <f t="shared" si="26"/>
        <v/>
      </c>
      <c r="T126" s="44" t="str">
        <f t="shared" si="27"/>
        <v/>
      </c>
    </row>
    <row r="127" spans="1:20" ht="18" customHeight="1" x14ac:dyDescent="0.25">
      <c r="A127" s="4" t="str">
        <f>IF(Prosjekter!$A126="","",Prosjekter!$A126)</f>
        <v/>
      </c>
      <c r="B127" s="4" t="str">
        <f>IF($A127="","",IFERROR(INDEX(Prosjekter!$B$3:$B$499, MATCH($A127, Prosjekter!$A$3:$A$499, 0)),""))</f>
        <v/>
      </c>
      <c r="C127" s="4" t="str">
        <f>IF($A127="","",IFERROR(INDEX(Prosjekter!$D$3:$D$499, MATCH($A127, Prosjekter!$A$3:$A$499, 0)),""))</f>
        <v/>
      </c>
      <c r="D127" s="4" t="str">
        <f>IF($A127="","",IFERROR(INDEX(Prosjekter!$E$3:$E$499, MATCH($A127, Prosjekter!$A$3:$A$499, 0)),""))</f>
        <v/>
      </c>
      <c r="E127" s="4" t="str">
        <f>IF($A127="","",IFERROR(INDEX(Prosjekter!$H$3:$H$499, MATCH($A127, Prosjekter!$A$3:$A$499, 0)),""))</f>
        <v/>
      </c>
      <c r="F127" s="13" t="str">
        <f>IF($A127="","",IFERROR(INDEX(Prosjekter!$F$3:$F$499, MATCH($A127, Prosjekter!$A$3:$A$499, 0)),""))</f>
        <v/>
      </c>
      <c r="G127" s="13" t="str">
        <f>IF($A127="","",IFERROR(INDEX(Prosjekter!$G$3:$G$499, MATCH($A127, Prosjekter!$A$3:$A$499, 0)),""))</f>
        <v/>
      </c>
      <c r="H127" s="38" t="str">
        <f>IF($A127="","",IFERROR(INDEX(Prosjekter!$I$3:$I$499, MATCH($A127, Prosjekter!$A$3:$A$499, 0)),""))</f>
        <v/>
      </c>
      <c r="I127" s="38" t="str">
        <f>IF($A127="","",SUMIFS(Timer!$F$3:$F$499,Timer!$C$3:$C$499,$A127,Timer!$B$3:$B$499,"&gt;="&amp;Innstillinger!$B$4,Timer!$B$3:$B$499,"&lt;="&amp;Innstillinger!$B$5))</f>
        <v/>
      </c>
      <c r="J127" s="38" t="str">
        <f t="shared" si="21"/>
        <v/>
      </c>
      <c r="K127" s="39" t="str">
        <f>IF($A127="","",SUMIFS(Timer!$H$3:$H$499,Timer!$C$3:$C$499,$A127,Timer!$B$3:$B$499,"&gt;="&amp;Innstillinger!$B$4,Timer!$B$3:$B$499,"&lt;="&amp;Innstillinger!$B$5))</f>
        <v/>
      </c>
      <c r="L127" s="42" t="str">
        <f>IF($A127="","",SUMIFS(Materialer!$I$3:$I$399,Materialer!$C$3:$C$399,$A127,Materialer!$B$3:$B$399,"&gt;="&amp;Innstillinger!$B$4,Materialer!$B$3:$B$399,"&lt;="&amp;Innstillinger!$B$5))</f>
        <v/>
      </c>
      <c r="M127" s="42" t="str">
        <f>IF($A127="","",SUMIFS('Andre kostnader'!$E$4:$E$200,'Andre kostnader'!$C$4:$C$200,$A127,'Andre kostnader'!$B$4:$B$200,"&gt;="&amp;Innstillinger!$B$4,'Andre kostnader'!$B$4:$B$200,"&lt;="&amp;Innstillinger!$B$5))</f>
        <v/>
      </c>
      <c r="N127" s="42" t="str">
        <f t="shared" si="22"/>
        <v/>
      </c>
      <c r="O127" s="42" t="str">
        <f>IF($A127="","",SUMIFS(Faktura!$E$3:$E$299,Faktura!$B$3:$B$299,$A127,Faktura!$C$3:$C$299,"&gt;="&amp;Innstillinger!$B$4,Faktura!$C$3:$C$299,"&lt;="&amp;Innstillinger!$B$5))</f>
        <v/>
      </c>
      <c r="P127" s="42" t="str">
        <f t="shared" si="23"/>
        <v/>
      </c>
      <c r="Q127" s="43" t="str">
        <f t="shared" si="24"/>
        <v/>
      </c>
      <c r="R127" s="42" t="str">
        <f t="shared" si="25"/>
        <v/>
      </c>
      <c r="S127" s="44" t="str">
        <f t="shared" si="26"/>
        <v/>
      </c>
      <c r="T127" s="44" t="str">
        <f t="shared" si="27"/>
        <v/>
      </c>
    </row>
    <row r="128" spans="1:20" ht="18" customHeight="1" x14ac:dyDescent="0.25">
      <c r="A128" s="4" t="str">
        <f>IF(Prosjekter!$A127="","",Prosjekter!$A127)</f>
        <v/>
      </c>
      <c r="B128" s="4" t="str">
        <f>IF($A128="","",IFERROR(INDEX(Prosjekter!$B$3:$B$499, MATCH($A128, Prosjekter!$A$3:$A$499, 0)),""))</f>
        <v/>
      </c>
      <c r="C128" s="4" t="str">
        <f>IF($A128="","",IFERROR(INDEX(Prosjekter!$D$3:$D$499, MATCH($A128, Prosjekter!$A$3:$A$499, 0)),""))</f>
        <v/>
      </c>
      <c r="D128" s="4" t="str">
        <f>IF($A128="","",IFERROR(INDEX(Prosjekter!$E$3:$E$499, MATCH($A128, Prosjekter!$A$3:$A$499, 0)),""))</f>
        <v/>
      </c>
      <c r="E128" s="4" t="str">
        <f>IF($A128="","",IFERROR(INDEX(Prosjekter!$H$3:$H$499, MATCH($A128, Prosjekter!$A$3:$A$499, 0)),""))</f>
        <v/>
      </c>
      <c r="F128" s="13" t="str">
        <f>IF($A128="","",IFERROR(INDEX(Prosjekter!$F$3:$F$499, MATCH($A128, Prosjekter!$A$3:$A$499, 0)),""))</f>
        <v/>
      </c>
      <c r="G128" s="13" t="str">
        <f>IF($A128="","",IFERROR(INDEX(Prosjekter!$G$3:$G$499, MATCH($A128, Prosjekter!$A$3:$A$499, 0)),""))</f>
        <v/>
      </c>
      <c r="H128" s="38" t="str">
        <f>IF($A128="","",IFERROR(INDEX(Prosjekter!$I$3:$I$499, MATCH($A128, Prosjekter!$A$3:$A$499, 0)),""))</f>
        <v/>
      </c>
      <c r="I128" s="38" t="str">
        <f>IF($A128="","",SUMIFS(Timer!$F$3:$F$499,Timer!$C$3:$C$499,$A128,Timer!$B$3:$B$499,"&gt;="&amp;Innstillinger!$B$4,Timer!$B$3:$B$499,"&lt;="&amp;Innstillinger!$B$5))</f>
        <v/>
      </c>
      <c r="J128" s="38" t="str">
        <f t="shared" si="21"/>
        <v/>
      </c>
      <c r="K128" s="39" t="str">
        <f>IF($A128="","",SUMIFS(Timer!$H$3:$H$499,Timer!$C$3:$C$499,$A128,Timer!$B$3:$B$499,"&gt;="&amp;Innstillinger!$B$4,Timer!$B$3:$B$499,"&lt;="&amp;Innstillinger!$B$5))</f>
        <v/>
      </c>
      <c r="L128" s="42" t="str">
        <f>IF($A128="","",SUMIFS(Materialer!$I$3:$I$399,Materialer!$C$3:$C$399,$A128,Materialer!$B$3:$B$399,"&gt;="&amp;Innstillinger!$B$4,Materialer!$B$3:$B$399,"&lt;="&amp;Innstillinger!$B$5))</f>
        <v/>
      </c>
      <c r="M128" s="42" t="str">
        <f>IF($A128="","",SUMIFS('Andre kostnader'!$E$4:$E$200,'Andre kostnader'!$C$4:$C$200,$A128,'Andre kostnader'!$B$4:$B$200,"&gt;="&amp;Innstillinger!$B$4,'Andre kostnader'!$B$4:$B$200,"&lt;="&amp;Innstillinger!$B$5))</f>
        <v/>
      </c>
      <c r="N128" s="42" t="str">
        <f t="shared" si="22"/>
        <v/>
      </c>
      <c r="O128" s="42" t="str">
        <f>IF($A128="","",SUMIFS(Faktura!$E$3:$E$299,Faktura!$B$3:$B$299,$A128,Faktura!$C$3:$C$299,"&gt;="&amp;Innstillinger!$B$4,Faktura!$C$3:$C$299,"&lt;="&amp;Innstillinger!$B$5))</f>
        <v/>
      </c>
      <c r="P128" s="42" t="str">
        <f t="shared" si="23"/>
        <v/>
      </c>
      <c r="Q128" s="43" t="str">
        <f t="shared" si="24"/>
        <v/>
      </c>
      <c r="R128" s="42" t="str">
        <f t="shared" si="25"/>
        <v/>
      </c>
      <c r="S128" s="44" t="str">
        <f t="shared" si="26"/>
        <v/>
      </c>
      <c r="T128" s="44" t="str">
        <f t="shared" si="27"/>
        <v/>
      </c>
    </row>
    <row r="129" spans="1:20" ht="18" customHeight="1" x14ac:dyDescent="0.25">
      <c r="A129" s="4" t="str">
        <f>IF(Prosjekter!$A128="","",Prosjekter!$A128)</f>
        <v/>
      </c>
      <c r="B129" s="4" t="str">
        <f>IF($A129="","",IFERROR(INDEX(Prosjekter!$B$3:$B$499, MATCH($A129, Prosjekter!$A$3:$A$499, 0)),""))</f>
        <v/>
      </c>
      <c r="C129" s="4" t="str">
        <f>IF($A129="","",IFERROR(INDEX(Prosjekter!$D$3:$D$499, MATCH($A129, Prosjekter!$A$3:$A$499, 0)),""))</f>
        <v/>
      </c>
      <c r="D129" s="4" t="str">
        <f>IF($A129="","",IFERROR(INDEX(Prosjekter!$E$3:$E$499, MATCH($A129, Prosjekter!$A$3:$A$499, 0)),""))</f>
        <v/>
      </c>
      <c r="E129" s="4" t="str">
        <f>IF($A129="","",IFERROR(INDEX(Prosjekter!$H$3:$H$499, MATCH($A129, Prosjekter!$A$3:$A$499, 0)),""))</f>
        <v/>
      </c>
      <c r="F129" s="13" t="str">
        <f>IF($A129="","",IFERROR(INDEX(Prosjekter!$F$3:$F$499, MATCH($A129, Prosjekter!$A$3:$A$499, 0)),""))</f>
        <v/>
      </c>
      <c r="G129" s="13" t="str">
        <f>IF($A129="","",IFERROR(INDEX(Prosjekter!$G$3:$G$499, MATCH($A129, Prosjekter!$A$3:$A$499, 0)),""))</f>
        <v/>
      </c>
      <c r="H129" s="38" t="str">
        <f>IF($A129="","",IFERROR(INDEX(Prosjekter!$I$3:$I$499, MATCH($A129, Prosjekter!$A$3:$A$499, 0)),""))</f>
        <v/>
      </c>
      <c r="I129" s="38" t="str">
        <f>IF($A129="","",SUMIFS(Timer!$F$3:$F$499,Timer!$C$3:$C$499,$A129,Timer!$B$3:$B$499,"&gt;="&amp;Innstillinger!$B$4,Timer!$B$3:$B$499,"&lt;="&amp;Innstillinger!$B$5))</f>
        <v/>
      </c>
      <c r="J129" s="38" t="str">
        <f t="shared" si="21"/>
        <v/>
      </c>
      <c r="K129" s="39" t="str">
        <f>IF($A129="","",SUMIFS(Timer!$H$3:$H$499,Timer!$C$3:$C$499,$A129,Timer!$B$3:$B$499,"&gt;="&amp;Innstillinger!$B$4,Timer!$B$3:$B$499,"&lt;="&amp;Innstillinger!$B$5))</f>
        <v/>
      </c>
      <c r="L129" s="42" t="str">
        <f>IF($A129="","",SUMIFS(Materialer!$I$3:$I$399,Materialer!$C$3:$C$399,$A129,Materialer!$B$3:$B$399,"&gt;="&amp;Innstillinger!$B$4,Materialer!$B$3:$B$399,"&lt;="&amp;Innstillinger!$B$5))</f>
        <v/>
      </c>
      <c r="M129" s="42" t="str">
        <f>IF($A129="","",SUMIFS('Andre kostnader'!$E$4:$E$200,'Andre kostnader'!$C$4:$C$200,$A129,'Andre kostnader'!$B$4:$B$200,"&gt;="&amp;Innstillinger!$B$4,'Andre kostnader'!$B$4:$B$200,"&lt;="&amp;Innstillinger!$B$5))</f>
        <v/>
      </c>
      <c r="N129" s="42" t="str">
        <f t="shared" si="22"/>
        <v/>
      </c>
      <c r="O129" s="42" t="str">
        <f>IF($A129="","",SUMIFS(Faktura!$E$3:$E$299,Faktura!$B$3:$B$299,$A129,Faktura!$C$3:$C$299,"&gt;="&amp;Innstillinger!$B$4,Faktura!$C$3:$C$299,"&lt;="&amp;Innstillinger!$B$5))</f>
        <v/>
      </c>
      <c r="P129" s="42" t="str">
        <f t="shared" si="23"/>
        <v/>
      </c>
      <c r="Q129" s="43" t="str">
        <f t="shared" si="24"/>
        <v/>
      </c>
      <c r="R129" s="42" t="str">
        <f t="shared" si="25"/>
        <v/>
      </c>
      <c r="S129" s="44" t="str">
        <f t="shared" si="26"/>
        <v/>
      </c>
      <c r="T129" s="44" t="str">
        <f t="shared" si="27"/>
        <v/>
      </c>
    </row>
    <row r="130" spans="1:20" ht="18" customHeight="1" x14ac:dyDescent="0.25">
      <c r="A130" s="4" t="str">
        <f>IF(Prosjekter!$A129="","",Prosjekter!$A129)</f>
        <v/>
      </c>
      <c r="B130" s="4" t="str">
        <f>IF($A130="","",IFERROR(INDEX(Prosjekter!$B$3:$B$499, MATCH($A130, Prosjekter!$A$3:$A$499, 0)),""))</f>
        <v/>
      </c>
      <c r="C130" s="4" t="str">
        <f>IF($A130="","",IFERROR(INDEX(Prosjekter!$D$3:$D$499, MATCH($A130, Prosjekter!$A$3:$A$499, 0)),""))</f>
        <v/>
      </c>
      <c r="D130" s="4" t="str">
        <f>IF($A130="","",IFERROR(INDEX(Prosjekter!$E$3:$E$499, MATCH($A130, Prosjekter!$A$3:$A$499, 0)),""))</f>
        <v/>
      </c>
      <c r="E130" s="4" t="str">
        <f>IF($A130="","",IFERROR(INDEX(Prosjekter!$H$3:$H$499, MATCH($A130, Prosjekter!$A$3:$A$499, 0)),""))</f>
        <v/>
      </c>
      <c r="F130" s="13" t="str">
        <f>IF($A130="","",IFERROR(INDEX(Prosjekter!$F$3:$F$499, MATCH($A130, Prosjekter!$A$3:$A$499, 0)),""))</f>
        <v/>
      </c>
      <c r="G130" s="13" t="str">
        <f>IF($A130="","",IFERROR(INDEX(Prosjekter!$G$3:$G$499, MATCH($A130, Prosjekter!$A$3:$A$499, 0)),""))</f>
        <v/>
      </c>
      <c r="H130" s="38" t="str">
        <f>IF($A130="","",IFERROR(INDEX(Prosjekter!$I$3:$I$499, MATCH($A130, Prosjekter!$A$3:$A$499, 0)),""))</f>
        <v/>
      </c>
      <c r="I130" s="38" t="str">
        <f>IF($A130="","",SUMIFS(Timer!$F$3:$F$499,Timer!$C$3:$C$499,$A130,Timer!$B$3:$B$499,"&gt;="&amp;Innstillinger!$B$4,Timer!$B$3:$B$499,"&lt;="&amp;Innstillinger!$B$5))</f>
        <v/>
      </c>
      <c r="J130" s="38" t="str">
        <f t="shared" si="21"/>
        <v/>
      </c>
      <c r="K130" s="39" t="str">
        <f>IF($A130="","",SUMIFS(Timer!$H$3:$H$499,Timer!$C$3:$C$499,$A130,Timer!$B$3:$B$499,"&gt;="&amp;Innstillinger!$B$4,Timer!$B$3:$B$499,"&lt;="&amp;Innstillinger!$B$5))</f>
        <v/>
      </c>
      <c r="L130" s="42" t="str">
        <f>IF($A130="","",SUMIFS(Materialer!$I$3:$I$399,Materialer!$C$3:$C$399,$A130,Materialer!$B$3:$B$399,"&gt;="&amp;Innstillinger!$B$4,Materialer!$B$3:$B$399,"&lt;="&amp;Innstillinger!$B$5))</f>
        <v/>
      </c>
      <c r="M130" s="42" t="str">
        <f>IF($A130="","",SUMIFS('Andre kostnader'!$E$4:$E$200,'Andre kostnader'!$C$4:$C$200,$A130,'Andre kostnader'!$B$4:$B$200,"&gt;="&amp;Innstillinger!$B$4,'Andre kostnader'!$B$4:$B$200,"&lt;="&amp;Innstillinger!$B$5))</f>
        <v/>
      </c>
      <c r="N130" s="42" t="str">
        <f t="shared" si="22"/>
        <v/>
      </c>
      <c r="O130" s="42" t="str">
        <f>IF($A130="","",SUMIFS(Faktura!$E$3:$E$299,Faktura!$B$3:$B$299,$A130,Faktura!$C$3:$C$299,"&gt;="&amp;Innstillinger!$B$4,Faktura!$C$3:$C$299,"&lt;="&amp;Innstillinger!$B$5))</f>
        <v/>
      </c>
      <c r="P130" s="42" t="str">
        <f t="shared" si="23"/>
        <v/>
      </c>
      <c r="Q130" s="43" t="str">
        <f t="shared" si="24"/>
        <v/>
      </c>
      <c r="R130" s="42" t="str">
        <f t="shared" si="25"/>
        <v/>
      </c>
      <c r="S130" s="44" t="str">
        <f t="shared" si="26"/>
        <v/>
      </c>
      <c r="T130" s="44" t="str">
        <f t="shared" si="27"/>
        <v/>
      </c>
    </row>
    <row r="131" spans="1:20" ht="18" customHeight="1" x14ac:dyDescent="0.25">
      <c r="A131" s="4" t="str">
        <f>IF(Prosjekter!$A130="","",Prosjekter!$A130)</f>
        <v/>
      </c>
      <c r="B131" s="4" t="str">
        <f>IF($A131="","",IFERROR(INDEX(Prosjekter!$B$3:$B$499, MATCH($A131, Prosjekter!$A$3:$A$499, 0)),""))</f>
        <v/>
      </c>
      <c r="C131" s="4" t="str">
        <f>IF($A131="","",IFERROR(INDEX(Prosjekter!$D$3:$D$499, MATCH($A131, Prosjekter!$A$3:$A$499, 0)),""))</f>
        <v/>
      </c>
      <c r="D131" s="4" t="str">
        <f>IF($A131="","",IFERROR(INDEX(Prosjekter!$E$3:$E$499, MATCH($A131, Prosjekter!$A$3:$A$499, 0)),""))</f>
        <v/>
      </c>
      <c r="E131" s="4" t="str">
        <f>IF($A131="","",IFERROR(INDEX(Prosjekter!$H$3:$H$499, MATCH($A131, Prosjekter!$A$3:$A$499, 0)),""))</f>
        <v/>
      </c>
      <c r="F131" s="13" t="str">
        <f>IF($A131="","",IFERROR(INDEX(Prosjekter!$F$3:$F$499, MATCH($A131, Prosjekter!$A$3:$A$499, 0)),""))</f>
        <v/>
      </c>
      <c r="G131" s="13" t="str">
        <f>IF($A131="","",IFERROR(INDEX(Prosjekter!$G$3:$G$499, MATCH($A131, Prosjekter!$A$3:$A$499, 0)),""))</f>
        <v/>
      </c>
      <c r="H131" s="38" t="str">
        <f>IF($A131="","",IFERROR(INDEX(Prosjekter!$I$3:$I$499, MATCH($A131, Prosjekter!$A$3:$A$499, 0)),""))</f>
        <v/>
      </c>
      <c r="I131" s="38" t="str">
        <f>IF($A131="","",SUMIFS(Timer!$F$3:$F$499,Timer!$C$3:$C$499,$A131,Timer!$B$3:$B$499,"&gt;="&amp;Innstillinger!$B$4,Timer!$B$3:$B$499,"&lt;="&amp;Innstillinger!$B$5))</f>
        <v/>
      </c>
      <c r="J131" s="38" t="str">
        <f t="shared" si="21"/>
        <v/>
      </c>
      <c r="K131" s="39" t="str">
        <f>IF($A131="","",SUMIFS(Timer!$H$3:$H$499,Timer!$C$3:$C$499,$A131,Timer!$B$3:$B$499,"&gt;="&amp;Innstillinger!$B$4,Timer!$B$3:$B$499,"&lt;="&amp;Innstillinger!$B$5))</f>
        <v/>
      </c>
      <c r="L131" s="42" t="str">
        <f>IF($A131="","",SUMIFS(Materialer!$I$3:$I$399,Materialer!$C$3:$C$399,$A131,Materialer!$B$3:$B$399,"&gt;="&amp;Innstillinger!$B$4,Materialer!$B$3:$B$399,"&lt;="&amp;Innstillinger!$B$5))</f>
        <v/>
      </c>
      <c r="M131" s="42" t="str">
        <f>IF($A131="","",SUMIFS('Andre kostnader'!$E$4:$E$200,'Andre kostnader'!$C$4:$C$200,$A131,'Andre kostnader'!$B$4:$B$200,"&gt;="&amp;Innstillinger!$B$4,'Andre kostnader'!$B$4:$B$200,"&lt;="&amp;Innstillinger!$B$5))</f>
        <v/>
      </c>
      <c r="N131" s="42" t="str">
        <f t="shared" si="22"/>
        <v/>
      </c>
      <c r="O131" s="42" t="str">
        <f>IF($A131="","",SUMIFS(Faktura!$E$3:$E$299,Faktura!$B$3:$B$299,$A131,Faktura!$C$3:$C$299,"&gt;="&amp;Innstillinger!$B$4,Faktura!$C$3:$C$299,"&lt;="&amp;Innstillinger!$B$5))</f>
        <v/>
      </c>
      <c r="P131" s="42" t="str">
        <f t="shared" si="23"/>
        <v/>
      </c>
      <c r="Q131" s="43" t="str">
        <f t="shared" si="24"/>
        <v/>
      </c>
      <c r="R131" s="42" t="str">
        <f t="shared" si="25"/>
        <v/>
      </c>
      <c r="S131" s="44" t="str">
        <f t="shared" si="26"/>
        <v/>
      </c>
      <c r="T131" s="44" t="str">
        <f t="shared" si="27"/>
        <v/>
      </c>
    </row>
    <row r="132" spans="1:20" ht="18" customHeight="1" x14ac:dyDescent="0.25">
      <c r="A132" s="4" t="str">
        <f>IF(Prosjekter!$A131="","",Prosjekter!$A131)</f>
        <v/>
      </c>
      <c r="B132" s="4" t="str">
        <f>IF($A132="","",IFERROR(INDEX(Prosjekter!$B$3:$B$499, MATCH($A132, Prosjekter!$A$3:$A$499, 0)),""))</f>
        <v/>
      </c>
      <c r="C132" s="4" t="str">
        <f>IF($A132="","",IFERROR(INDEX(Prosjekter!$D$3:$D$499, MATCH($A132, Prosjekter!$A$3:$A$499, 0)),""))</f>
        <v/>
      </c>
      <c r="D132" s="4" t="str">
        <f>IF($A132="","",IFERROR(INDEX(Prosjekter!$E$3:$E$499, MATCH($A132, Prosjekter!$A$3:$A$499, 0)),""))</f>
        <v/>
      </c>
      <c r="E132" s="4" t="str">
        <f>IF($A132="","",IFERROR(INDEX(Prosjekter!$H$3:$H$499, MATCH($A132, Prosjekter!$A$3:$A$499, 0)),""))</f>
        <v/>
      </c>
      <c r="F132" s="13" t="str">
        <f>IF($A132="","",IFERROR(INDEX(Prosjekter!$F$3:$F$499, MATCH($A132, Prosjekter!$A$3:$A$499, 0)),""))</f>
        <v/>
      </c>
      <c r="G132" s="13" t="str">
        <f>IF($A132="","",IFERROR(INDEX(Prosjekter!$G$3:$G$499, MATCH($A132, Prosjekter!$A$3:$A$499, 0)),""))</f>
        <v/>
      </c>
      <c r="H132" s="38" t="str">
        <f>IF($A132="","",IFERROR(INDEX(Prosjekter!$I$3:$I$499, MATCH($A132, Prosjekter!$A$3:$A$499, 0)),""))</f>
        <v/>
      </c>
      <c r="I132" s="38" t="str">
        <f>IF($A132="","",SUMIFS(Timer!$F$3:$F$499,Timer!$C$3:$C$499,$A132,Timer!$B$3:$B$499,"&gt;="&amp;Innstillinger!$B$4,Timer!$B$3:$B$499,"&lt;="&amp;Innstillinger!$B$5))</f>
        <v/>
      </c>
      <c r="J132" s="38" t="str">
        <f t="shared" ref="J132:J163" si="28">IF($A132="","",$I132-$H132)</f>
        <v/>
      </c>
      <c r="K132" s="39" t="str">
        <f>IF($A132="","",SUMIFS(Timer!$H$3:$H$499,Timer!$C$3:$C$499,$A132,Timer!$B$3:$B$499,"&gt;="&amp;Innstillinger!$B$4,Timer!$B$3:$B$499,"&lt;="&amp;Innstillinger!$B$5))</f>
        <v/>
      </c>
      <c r="L132" s="42" t="str">
        <f>IF($A132="","",SUMIFS(Materialer!$I$3:$I$399,Materialer!$C$3:$C$399,$A132,Materialer!$B$3:$B$399,"&gt;="&amp;Innstillinger!$B$4,Materialer!$B$3:$B$399,"&lt;="&amp;Innstillinger!$B$5))</f>
        <v/>
      </c>
      <c r="M132" s="42" t="str">
        <f>IF($A132="","",SUMIFS('Andre kostnader'!$E$4:$E$200,'Andre kostnader'!$C$4:$C$200,$A132,'Andre kostnader'!$B$4:$B$200,"&gt;="&amp;Innstillinger!$B$4,'Andre kostnader'!$B$4:$B$200,"&lt;="&amp;Innstillinger!$B$5))</f>
        <v/>
      </c>
      <c r="N132" s="42" t="str">
        <f t="shared" ref="N132:N163" si="29">IF($A132="","",$K132+$L132+$M132)</f>
        <v/>
      </c>
      <c r="O132" s="42" t="str">
        <f>IF($A132="","",SUMIFS(Faktura!$E$3:$E$299,Faktura!$B$3:$B$299,$A132,Faktura!$C$3:$C$299,"&gt;="&amp;Innstillinger!$B$4,Faktura!$C$3:$C$299,"&lt;="&amp;Innstillinger!$B$5))</f>
        <v/>
      </c>
      <c r="P132" s="42" t="str">
        <f t="shared" ref="P132:P163" si="30">IF($A132="","",$O132-$N132)</f>
        <v/>
      </c>
      <c r="Q132" s="43" t="str">
        <f t="shared" ref="Q132:Q163" si="31">IF($A132="","",IFERROR($P132/$O132,0))</f>
        <v/>
      </c>
      <c r="R132" s="42" t="str">
        <f t="shared" ref="R132:R163" si="32">IF($A132="","",IFERROR($P132/$I132,0))</f>
        <v/>
      </c>
      <c r="S132" s="44" t="str">
        <f t="shared" ref="S132:S163" si="33">IF($A132="","",(1+COUNTIF($P$4:$P$203, "&gt;"&amp;$P132)))</f>
        <v/>
      </c>
      <c r="T132" s="44" t="str">
        <f t="shared" ref="T132:T163" si="34">IF($A132="","",(1+COUNTIF($Q$4:$Q$203, "&gt;"&amp;$Q132)))</f>
        <v/>
      </c>
    </row>
    <row r="133" spans="1:20" ht="18" customHeight="1" x14ac:dyDescent="0.25">
      <c r="A133" s="4" t="str">
        <f>IF(Prosjekter!$A132="","",Prosjekter!$A132)</f>
        <v/>
      </c>
      <c r="B133" s="4" t="str">
        <f>IF($A133="","",IFERROR(INDEX(Prosjekter!$B$3:$B$499, MATCH($A133, Prosjekter!$A$3:$A$499, 0)),""))</f>
        <v/>
      </c>
      <c r="C133" s="4" t="str">
        <f>IF($A133="","",IFERROR(INDEX(Prosjekter!$D$3:$D$499, MATCH($A133, Prosjekter!$A$3:$A$499, 0)),""))</f>
        <v/>
      </c>
      <c r="D133" s="4" t="str">
        <f>IF($A133="","",IFERROR(INDEX(Prosjekter!$E$3:$E$499, MATCH($A133, Prosjekter!$A$3:$A$499, 0)),""))</f>
        <v/>
      </c>
      <c r="E133" s="4" t="str">
        <f>IF($A133="","",IFERROR(INDEX(Prosjekter!$H$3:$H$499, MATCH($A133, Prosjekter!$A$3:$A$499, 0)),""))</f>
        <v/>
      </c>
      <c r="F133" s="13" t="str">
        <f>IF($A133="","",IFERROR(INDEX(Prosjekter!$F$3:$F$499, MATCH($A133, Prosjekter!$A$3:$A$499, 0)),""))</f>
        <v/>
      </c>
      <c r="G133" s="13" t="str">
        <f>IF($A133="","",IFERROR(INDEX(Prosjekter!$G$3:$G$499, MATCH($A133, Prosjekter!$A$3:$A$499, 0)),""))</f>
        <v/>
      </c>
      <c r="H133" s="38" t="str">
        <f>IF($A133="","",IFERROR(INDEX(Prosjekter!$I$3:$I$499, MATCH($A133, Prosjekter!$A$3:$A$499, 0)),""))</f>
        <v/>
      </c>
      <c r="I133" s="38" t="str">
        <f>IF($A133="","",SUMIFS(Timer!$F$3:$F$499,Timer!$C$3:$C$499,$A133,Timer!$B$3:$B$499,"&gt;="&amp;Innstillinger!$B$4,Timer!$B$3:$B$499,"&lt;="&amp;Innstillinger!$B$5))</f>
        <v/>
      </c>
      <c r="J133" s="38" t="str">
        <f t="shared" si="28"/>
        <v/>
      </c>
      <c r="K133" s="39" t="str">
        <f>IF($A133="","",SUMIFS(Timer!$H$3:$H$499,Timer!$C$3:$C$499,$A133,Timer!$B$3:$B$499,"&gt;="&amp;Innstillinger!$B$4,Timer!$B$3:$B$499,"&lt;="&amp;Innstillinger!$B$5))</f>
        <v/>
      </c>
      <c r="L133" s="42" t="str">
        <f>IF($A133="","",SUMIFS(Materialer!$I$3:$I$399,Materialer!$C$3:$C$399,$A133,Materialer!$B$3:$B$399,"&gt;="&amp;Innstillinger!$B$4,Materialer!$B$3:$B$399,"&lt;="&amp;Innstillinger!$B$5))</f>
        <v/>
      </c>
      <c r="M133" s="42" t="str">
        <f>IF($A133="","",SUMIFS('Andre kostnader'!$E$4:$E$200,'Andre kostnader'!$C$4:$C$200,$A133,'Andre kostnader'!$B$4:$B$200,"&gt;="&amp;Innstillinger!$B$4,'Andre kostnader'!$B$4:$B$200,"&lt;="&amp;Innstillinger!$B$5))</f>
        <v/>
      </c>
      <c r="N133" s="42" t="str">
        <f t="shared" si="29"/>
        <v/>
      </c>
      <c r="O133" s="42" t="str">
        <f>IF($A133="","",SUMIFS(Faktura!$E$3:$E$299,Faktura!$B$3:$B$299,$A133,Faktura!$C$3:$C$299,"&gt;="&amp;Innstillinger!$B$4,Faktura!$C$3:$C$299,"&lt;="&amp;Innstillinger!$B$5))</f>
        <v/>
      </c>
      <c r="P133" s="42" t="str">
        <f t="shared" si="30"/>
        <v/>
      </c>
      <c r="Q133" s="43" t="str">
        <f t="shared" si="31"/>
        <v/>
      </c>
      <c r="R133" s="42" t="str">
        <f t="shared" si="32"/>
        <v/>
      </c>
      <c r="S133" s="44" t="str">
        <f t="shared" si="33"/>
        <v/>
      </c>
      <c r="T133" s="44" t="str">
        <f t="shared" si="34"/>
        <v/>
      </c>
    </row>
    <row r="134" spans="1:20" ht="18" customHeight="1" x14ac:dyDescent="0.25">
      <c r="A134" s="4" t="str">
        <f>IF(Prosjekter!$A133="","",Prosjekter!$A133)</f>
        <v/>
      </c>
      <c r="B134" s="4" t="str">
        <f>IF($A134="","",IFERROR(INDEX(Prosjekter!$B$3:$B$499, MATCH($A134, Prosjekter!$A$3:$A$499, 0)),""))</f>
        <v/>
      </c>
      <c r="C134" s="4" t="str">
        <f>IF($A134="","",IFERROR(INDEX(Prosjekter!$D$3:$D$499, MATCH($A134, Prosjekter!$A$3:$A$499, 0)),""))</f>
        <v/>
      </c>
      <c r="D134" s="4" t="str">
        <f>IF($A134="","",IFERROR(INDEX(Prosjekter!$E$3:$E$499, MATCH($A134, Prosjekter!$A$3:$A$499, 0)),""))</f>
        <v/>
      </c>
      <c r="E134" s="4" t="str">
        <f>IF($A134="","",IFERROR(INDEX(Prosjekter!$H$3:$H$499, MATCH($A134, Prosjekter!$A$3:$A$499, 0)),""))</f>
        <v/>
      </c>
      <c r="F134" s="13" t="str">
        <f>IF($A134="","",IFERROR(INDEX(Prosjekter!$F$3:$F$499, MATCH($A134, Prosjekter!$A$3:$A$499, 0)),""))</f>
        <v/>
      </c>
      <c r="G134" s="13" t="str">
        <f>IF($A134="","",IFERROR(INDEX(Prosjekter!$G$3:$G$499, MATCH($A134, Prosjekter!$A$3:$A$499, 0)),""))</f>
        <v/>
      </c>
      <c r="H134" s="38" t="str">
        <f>IF($A134="","",IFERROR(INDEX(Prosjekter!$I$3:$I$499, MATCH($A134, Prosjekter!$A$3:$A$499, 0)),""))</f>
        <v/>
      </c>
      <c r="I134" s="38" t="str">
        <f>IF($A134="","",SUMIFS(Timer!$F$3:$F$499,Timer!$C$3:$C$499,$A134,Timer!$B$3:$B$499,"&gt;="&amp;Innstillinger!$B$4,Timer!$B$3:$B$499,"&lt;="&amp;Innstillinger!$B$5))</f>
        <v/>
      </c>
      <c r="J134" s="38" t="str">
        <f t="shared" si="28"/>
        <v/>
      </c>
      <c r="K134" s="39" t="str">
        <f>IF($A134="","",SUMIFS(Timer!$H$3:$H$499,Timer!$C$3:$C$499,$A134,Timer!$B$3:$B$499,"&gt;="&amp;Innstillinger!$B$4,Timer!$B$3:$B$499,"&lt;="&amp;Innstillinger!$B$5))</f>
        <v/>
      </c>
      <c r="L134" s="42" t="str">
        <f>IF($A134="","",SUMIFS(Materialer!$I$3:$I$399,Materialer!$C$3:$C$399,$A134,Materialer!$B$3:$B$399,"&gt;="&amp;Innstillinger!$B$4,Materialer!$B$3:$B$399,"&lt;="&amp;Innstillinger!$B$5))</f>
        <v/>
      </c>
      <c r="M134" s="42" t="str">
        <f>IF($A134="","",SUMIFS('Andre kostnader'!$E$4:$E$200,'Andre kostnader'!$C$4:$C$200,$A134,'Andre kostnader'!$B$4:$B$200,"&gt;="&amp;Innstillinger!$B$4,'Andre kostnader'!$B$4:$B$200,"&lt;="&amp;Innstillinger!$B$5))</f>
        <v/>
      </c>
      <c r="N134" s="42" t="str">
        <f t="shared" si="29"/>
        <v/>
      </c>
      <c r="O134" s="42" t="str">
        <f>IF($A134="","",SUMIFS(Faktura!$E$3:$E$299,Faktura!$B$3:$B$299,$A134,Faktura!$C$3:$C$299,"&gt;="&amp;Innstillinger!$B$4,Faktura!$C$3:$C$299,"&lt;="&amp;Innstillinger!$B$5))</f>
        <v/>
      </c>
      <c r="P134" s="42" t="str">
        <f t="shared" si="30"/>
        <v/>
      </c>
      <c r="Q134" s="43" t="str">
        <f t="shared" si="31"/>
        <v/>
      </c>
      <c r="R134" s="42" t="str">
        <f t="shared" si="32"/>
        <v/>
      </c>
      <c r="S134" s="44" t="str">
        <f t="shared" si="33"/>
        <v/>
      </c>
      <c r="T134" s="44" t="str">
        <f t="shared" si="34"/>
        <v/>
      </c>
    </row>
    <row r="135" spans="1:20" ht="18" customHeight="1" x14ac:dyDescent="0.25">
      <c r="A135" s="4" t="str">
        <f>IF(Prosjekter!$A134="","",Prosjekter!$A134)</f>
        <v/>
      </c>
      <c r="B135" s="4" t="str">
        <f>IF($A135="","",IFERROR(INDEX(Prosjekter!$B$3:$B$499, MATCH($A135, Prosjekter!$A$3:$A$499, 0)),""))</f>
        <v/>
      </c>
      <c r="C135" s="4" t="str">
        <f>IF($A135="","",IFERROR(INDEX(Prosjekter!$D$3:$D$499, MATCH($A135, Prosjekter!$A$3:$A$499, 0)),""))</f>
        <v/>
      </c>
      <c r="D135" s="4" t="str">
        <f>IF($A135="","",IFERROR(INDEX(Prosjekter!$E$3:$E$499, MATCH($A135, Prosjekter!$A$3:$A$499, 0)),""))</f>
        <v/>
      </c>
      <c r="E135" s="4" t="str">
        <f>IF($A135="","",IFERROR(INDEX(Prosjekter!$H$3:$H$499, MATCH($A135, Prosjekter!$A$3:$A$499, 0)),""))</f>
        <v/>
      </c>
      <c r="F135" s="13" t="str">
        <f>IF($A135="","",IFERROR(INDEX(Prosjekter!$F$3:$F$499, MATCH($A135, Prosjekter!$A$3:$A$499, 0)),""))</f>
        <v/>
      </c>
      <c r="G135" s="13" t="str">
        <f>IF($A135="","",IFERROR(INDEX(Prosjekter!$G$3:$G$499, MATCH($A135, Prosjekter!$A$3:$A$499, 0)),""))</f>
        <v/>
      </c>
      <c r="H135" s="38" t="str">
        <f>IF($A135="","",IFERROR(INDEX(Prosjekter!$I$3:$I$499, MATCH($A135, Prosjekter!$A$3:$A$499, 0)),""))</f>
        <v/>
      </c>
      <c r="I135" s="38" t="str">
        <f>IF($A135="","",SUMIFS(Timer!$F$3:$F$499,Timer!$C$3:$C$499,$A135,Timer!$B$3:$B$499,"&gt;="&amp;Innstillinger!$B$4,Timer!$B$3:$B$499,"&lt;="&amp;Innstillinger!$B$5))</f>
        <v/>
      </c>
      <c r="J135" s="38" t="str">
        <f t="shared" si="28"/>
        <v/>
      </c>
      <c r="K135" s="39" t="str">
        <f>IF($A135="","",SUMIFS(Timer!$H$3:$H$499,Timer!$C$3:$C$499,$A135,Timer!$B$3:$B$499,"&gt;="&amp;Innstillinger!$B$4,Timer!$B$3:$B$499,"&lt;="&amp;Innstillinger!$B$5))</f>
        <v/>
      </c>
      <c r="L135" s="42" t="str">
        <f>IF($A135="","",SUMIFS(Materialer!$I$3:$I$399,Materialer!$C$3:$C$399,$A135,Materialer!$B$3:$B$399,"&gt;="&amp;Innstillinger!$B$4,Materialer!$B$3:$B$399,"&lt;="&amp;Innstillinger!$B$5))</f>
        <v/>
      </c>
      <c r="M135" s="42" t="str">
        <f>IF($A135="","",SUMIFS('Andre kostnader'!$E$4:$E$200,'Andre kostnader'!$C$4:$C$200,$A135,'Andre kostnader'!$B$4:$B$200,"&gt;="&amp;Innstillinger!$B$4,'Andre kostnader'!$B$4:$B$200,"&lt;="&amp;Innstillinger!$B$5))</f>
        <v/>
      </c>
      <c r="N135" s="42" t="str">
        <f t="shared" si="29"/>
        <v/>
      </c>
      <c r="O135" s="42" t="str">
        <f>IF($A135="","",SUMIFS(Faktura!$E$3:$E$299,Faktura!$B$3:$B$299,$A135,Faktura!$C$3:$C$299,"&gt;="&amp;Innstillinger!$B$4,Faktura!$C$3:$C$299,"&lt;="&amp;Innstillinger!$B$5))</f>
        <v/>
      </c>
      <c r="P135" s="42" t="str">
        <f t="shared" si="30"/>
        <v/>
      </c>
      <c r="Q135" s="43" t="str">
        <f t="shared" si="31"/>
        <v/>
      </c>
      <c r="R135" s="42" t="str">
        <f t="shared" si="32"/>
        <v/>
      </c>
      <c r="S135" s="44" t="str">
        <f t="shared" si="33"/>
        <v/>
      </c>
      <c r="T135" s="44" t="str">
        <f t="shared" si="34"/>
        <v/>
      </c>
    </row>
    <row r="136" spans="1:20" ht="18" customHeight="1" x14ac:dyDescent="0.25">
      <c r="A136" s="4" t="str">
        <f>IF(Prosjekter!$A135="","",Prosjekter!$A135)</f>
        <v/>
      </c>
      <c r="B136" s="4" t="str">
        <f>IF($A136="","",IFERROR(INDEX(Prosjekter!$B$3:$B$499, MATCH($A136, Prosjekter!$A$3:$A$499, 0)),""))</f>
        <v/>
      </c>
      <c r="C136" s="4" t="str">
        <f>IF($A136="","",IFERROR(INDEX(Prosjekter!$D$3:$D$499, MATCH($A136, Prosjekter!$A$3:$A$499, 0)),""))</f>
        <v/>
      </c>
      <c r="D136" s="4" t="str">
        <f>IF($A136="","",IFERROR(INDEX(Prosjekter!$E$3:$E$499, MATCH($A136, Prosjekter!$A$3:$A$499, 0)),""))</f>
        <v/>
      </c>
      <c r="E136" s="4" t="str">
        <f>IF($A136="","",IFERROR(INDEX(Prosjekter!$H$3:$H$499, MATCH($A136, Prosjekter!$A$3:$A$499, 0)),""))</f>
        <v/>
      </c>
      <c r="F136" s="13" t="str">
        <f>IF($A136="","",IFERROR(INDEX(Prosjekter!$F$3:$F$499, MATCH($A136, Prosjekter!$A$3:$A$499, 0)),""))</f>
        <v/>
      </c>
      <c r="G136" s="13" t="str">
        <f>IF($A136="","",IFERROR(INDEX(Prosjekter!$G$3:$G$499, MATCH($A136, Prosjekter!$A$3:$A$499, 0)),""))</f>
        <v/>
      </c>
      <c r="H136" s="38" t="str">
        <f>IF($A136="","",IFERROR(INDEX(Prosjekter!$I$3:$I$499, MATCH($A136, Prosjekter!$A$3:$A$499, 0)),""))</f>
        <v/>
      </c>
      <c r="I136" s="38" t="str">
        <f>IF($A136="","",SUMIFS(Timer!$F$3:$F$499,Timer!$C$3:$C$499,$A136,Timer!$B$3:$B$499,"&gt;="&amp;Innstillinger!$B$4,Timer!$B$3:$B$499,"&lt;="&amp;Innstillinger!$B$5))</f>
        <v/>
      </c>
      <c r="J136" s="38" t="str">
        <f t="shared" si="28"/>
        <v/>
      </c>
      <c r="K136" s="39" t="str">
        <f>IF($A136="","",SUMIFS(Timer!$H$3:$H$499,Timer!$C$3:$C$499,$A136,Timer!$B$3:$B$499,"&gt;="&amp;Innstillinger!$B$4,Timer!$B$3:$B$499,"&lt;="&amp;Innstillinger!$B$5))</f>
        <v/>
      </c>
      <c r="L136" s="42" t="str">
        <f>IF($A136="","",SUMIFS(Materialer!$I$3:$I$399,Materialer!$C$3:$C$399,$A136,Materialer!$B$3:$B$399,"&gt;="&amp;Innstillinger!$B$4,Materialer!$B$3:$B$399,"&lt;="&amp;Innstillinger!$B$5))</f>
        <v/>
      </c>
      <c r="M136" s="42" t="str">
        <f>IF($A136="","",SUMIFS('Andre kostnader'!$E$4:$E$200,'Andre kostnader'!$C$4:$C$200,$A136,'Andre kostnader'!$B$4:$B$200,"&gt;="&amp;Innstillinger!$B$4,'Andre kostnader'!$B$4:$B$200,"&lt;="&amp;Innstillinger!$B$5))</f>
        <v/>
      </c>
      <c r="N136" s="42" t="str">
        <f t="shared" si="29"/>
        <v/>
      </c>
      <c r="O136" s="42" t="str">
        <f>IF($A136="","",SUMIFS(Faktura!$E$3:$E$299,Faktura!$B$3:$B$299,$A136,Faktura!$C$3:$C$299,"&gt;="&amp;Innstillinger!$B$4,Faktura!$C$3:$C$299,"&lt;="&amp;Innstillinger!$B$5))</f>
        <v/>
      </c>
      <c r="P136" s="42" t="str">
        <f t="shared" si="30"/>
        <v/>
      </c>
      <c r="Q136" s="43" t="str">
        <f t="shared" si="31"/>
        <v/>
      </c>
      <c r="R136" s="42" t="str">
        <f t="shared" si="32"/>
        <v/>
      </c>
      <c r="S136" s="44" t="str">
        <f t="shared" si="33"/>
        <v/>
      </c>
      <c r="T136" s="44" t="str">
        <f t="shared" si="34"/>
        <v/>
      </c>
    </row>
    <row r="137" spans="1:20" ht="18" customHeight="1" x14ac:dyDescent="0.25">
      <c r="A137" s="4" t="str">
        <f>IF(Prosjekter!$A136="","",Prosjekter!$A136)</f>
        <v/>
      </c>
      <c r="B137" s="4" t="str">
        <f>IF($A137="","",IFERROR(INDEX(Prosjekter!$B$3:$B$499, MATCH($A137, Prosjekter!$A$3:$A$499, 0)),""))</f>
        <v/>
      </c>
      <c r="C137" s="4" t="str">
        <f>IF($A137="","",IFERROR(INDEX(Prosjekter!$D$3:$D$499, MATCH($A137, Prosjekter!$A$3:$A$499, 0)),""))</f>
        <v/>
      </c>
      <c r="D137" s="4" t="str">
        <f>IF($A137="","",IFERROR(INDEX(Prosjekter!$E$3:$E$499, MATCH($A137, Prosjekter!$A$3:$A$499, 0)),""))</f>
        <v/>
      </c>
      <c r="E137" s="4" t="str">
        <f>IF($A137="","",IFERROR(INDEX(Prosjekter!$H$3:$H$499, MATCH($A137, Prosjekter!$A$3:$A$499, 0)),""))</f>
        <v/>
      </c>
      <c r="F137" s="13" t="str">
        <f>IF($A137="","",IFERROR(INDEX(Prosjekter!$F$3:$F$499, MATCH($A137, Prosjekter!$A$3:$A$499, 0)),""))</f>
        <v/>
      </c>
      <c r="G137" s="13" t="str">
        <f>IF($A137="","",IFERROR(INDEX(Prosjekter!$G$3:$G$499, MATCH($A137, Prosjekter!$A$3:$A$499, 0)),""))</f>
        <v/>
      </c>
      <c r="H137" s="38" t="str">
        <f>IF($A137="","",IFERROR(INDEX(Prosjekter!$I$3:$I$499, MATCH($A137, Prosjekter!$A$3:$A$499, 0)),""))</f>
        <v/>
      </c>
      <c r="I137" s="38" t="str">
        <f>IF($A137="","",SUMIFS(Timer!$F$3:$F$499,Timer!$C$3:$C$499,$A137,Timer!$B$3:$B$499,"&gt;="&amp;Innstillinger!$B$4,Timer!$B$3:$B$499,"&lt;="&amp;Innstillinger!$B$5))</f>
        <v/>
      </c>
      <c r="J137" s="38" t="str">
        <f t="shared" si="28"/>
        <v/>
      </c>
      <c r="K137" s="39" t="str">
        <f>IF($A137="","",SUMIFS(Timer!$H$3:$H$499,Timer!$C$3:$C$499,$A137,Timer!$B$3:$B$499,"&gt;="&amp;Innstillinger!$B$4,Timer!$B$3:$B$499,"&lt;="&amp;Innstillinger!$B$5))</f>
        <v/>
      </c>
      <c r="L137" s="42" t="str">
        <f>IF($A137="","",SUMIFS(Materialer!$I$3:$I$399,Materialer!$C$3:$C$399,$A137,Materialer!$B$3:$B$399,"&gt;="&amp;Innstillinger!$B$4,Materialer!$B$3:$B$399,"&lt;="&amp;Innstillinger!$B$5))</f>
        <v/>
      </c>
      <c r="M137" s="42" t="str">
        <f>IF($A137="","",SUMIFS('Andre kostnader'!$E$4:$E$200,'Andre kostnader'!$C$4:$C$200,$A137,'Andre kostnader'!$B$4:$B$200,"&gt;="&amp;Innstillinger!$B$4,'Andre kostnader'!$B$4:$B$200,"&lt;="&amp;Innstillinger!$B$5))</f>
        <v/>
      </c>
      <c r="N137" s="42" t="str">
        <f t="shared" si="29"/>
        <v/>
      </c>
      <c r="O137" s="42" t="str">
        <f>IF($A137="","",SUMIFS(Faktura!$E$3:$E$299,Faktura!$B$3:$B$299,$A137,Faktura!$C$3:$C$299,"&gt;="&amp;Innstillinger!$B$4,Faktura!$C$3:$C$299,"&lt;="&amp;Innstillinger!$B$5))</f>
        <v/>
      </c>
      <c r="P137" s="42" t="str">
        <f t="shared" si="30"/>
        <v/>
      </c>
      <c r="Q137" s="43" t="str">
        <f t="shared" si="31"/>
        <v/>
      </c>
      <c r="R137" s="42" t="str">
        <f t="shared" si="32"/>
        <v/>
      </c>
      <c r="S137" s="44" t="str">
        <f t="shared" si="33"/>
        <v/>
      </c>
      <c r="T137" s="44" t="str">
        <f t="shared" si="34"/>
        <v/>
      </c>
    </row>
    <row r="138" spans="1:20" ht="18" customHeight="1" x14ac:dyDescent="0.25">
      <c r="A138" s="4" t="str">
        <f>IF(Prosjekter!$A137="","",Prosjekter!$A137)</f>
        <v/>
      </c>
      <c r="B138" s="4" t="str">
        <f>IF($A138="","",IFERROR(INDEX(Prosjekter!$B$3:$B$499, MATCH($A138, Prosjekter!$A$3:$A$499, 0)),""))</f>
        <v/>
      </c>
      <c r="C138" s="4" t="str">
        <f>IF($A138="","",IFERROR(INDEX(Prosjekter!$D$3:$D$499, MATCH($A138, Prosjekter!$A$3:$A$499, 0)),""))</f>
        <v/>
      </c>
      <c r="D138" s="4" t="str">
        <f>IF($A138="","",IFERROR(INDEX(Prosjekter!$E$3:$E$499, MATCH($A138, Prosjekter!$A$3:$A$499, 0)),""))</f>
        <v/>
      </c>
      <c r="E138" s="4" t="str">
        <f>IF($A138="","",IFERROR(INDEX(Prosjekter!$H$3:$H$499, MATCH($A138, Prosjekter!$A$3:$A$499, 0)),""))</f>
        <v/>
      </c>
      <c r="F138" s="13" t="str">
        <f>IF($A138="","",IFERROR(INDEX(Prosjekter!$F$3:$F$499, MATCH($A138, Prosjekter!$A$3:$A$499, 0)),""))</f>
        <v/>
      </c>
      <c r="G138" s="13" t="str">
        <f>IF($A138="","",IFERROR(INDEX(Prosjekter!$G$3:$G$499, MATCH($A138, Prosjekter!$A$3:$A$499, 0)),""))</f>
        <v/>
      </c>
      <c r="H138" s="38" t="str">
        <f>IF($A138="","",IFERROR(INDEX(Prosjekter!$I$3:$I$499, MATCH($A138, Prosjekter!$A$3:$A$499, 0)),""))</f>
        <v/>
      </c>
      <c r="I138" s="38" t="str">
        <f>IF($A138="","",SUMIFS(Timer!$F$3:$F$499,Timer!$C$3:$C$499,$A138,Timer!$B$3:$B$499,"&gt;="&amp;Innstillinger!$B$4,Timer!$B$3:$B$499,"&lt;="&amp;Innstillinger!$B$5))</f>
        <v/>
      </c>
      <c r="J138" s="38" t="str">
        <f t="shared" si="28"/>
        <v/>
      </c>
      <c r="K138" s="39" t="str">
        <f>IF($A138="","",SUMIFS(Timer!$H$3:$H$499,Timer!$C$3:$C$499,$A138,Timer!$B$3:$B$499,"&gt;="&amp;Innstillinger!$B$4,Timer!$B$3:$B$499,"&lt;="&amp;Innstillinger!$B$5))</f>
        <v/>
      </c>
      <c r="L138" s="42" t="str">
        <f>IF($A138="","",SUMIFS(Materialer!$I$3:$I$399,Materialer!$C$3:$C$399,$A138,Materialer!$B$3:$B$399,"&gt;="&amp;Innstillinger!$B$4,Materialer!$B$3:$B$399,"&lt;="&amp;Innstillinger!$B$5))</f>
        <v/>
      </c>
      <c r="M138" s="42" t="str">
        <f>IF($A138="","",SUMIFS('Andre kostnader'!$E$4:$E$200,'Andre kostnader'!$C$4:$C$200,$A138,'Andre kostnader'!$B$4:$B$200,"&gt;="&amp;Innstillinger!$B$4,'Andre kostnader'!$B$4:$B$200,"&lt;="&amp;Innstillinger!$B$5))</f>
        <v/>
      </c>
      <c r="N138" s="42" t="str">
        <f t="shared" si="29"/>
        <v/>
      </c>
      <c r="O138" s="42" t="str">
        <f>IF($A138="","",SUMIFS(Faktura!$E$3:$E$299,Faktura!$B$3:$B$299,$A138,Faktura!$C$3:$C$299,"&gt;="&amp;Innstillinger!$B$4,Faktura!$C$3:$C$299,"&lt;="&amp;Innstillinger!$B$5))</f>
        <v/>
      </c>
      <c r="P138" s="42" t="str">
        <f t="shared" si="30"/>
        <v/>
      </c>
      <c r="Q138" s="43" t="str">
        <f t="shared" si="31"/>
        <v/>
      </c>
      <c r="R138" s="42" t="str">
        <f t="shared" si="32"/>
        <v/>
      </c>
      <c r="S138" s="44" t="str">
        <f t="shared" si="33"/>
        <v/>
      </c>
      <c r="T138" s="44" t="str">
        <f t="shared" si="34"/>
        <v/>
      </c>
    </row>
    <row r="139" spans="1:20" ht="18" customHeight="1" x14ac:dyDescent="0.25">
      <c r="A139" s="4" t="str">
        <f>IF(Prosjekter!$A138="","",Prosjekter!$A138)</f>
        <v/>
      </c>
      <c r="B139" s="4" t="str">
        <f>IF($A139="","",IFERROR(INDEX(Prosjekter!$B$3:$B$499, MATCH($A139, Prosjekter!$A$3:$A$499, 0)),""))</f>
        <v/>
      </c>
      <c r="C139" s="4" t="str">
        <f>IF($A139="","",IFERROR(INDEX(Prosjekter!$D$3:$D$499, MATCH($A139, Prosjekter!$A$3:$A$499, 0)),""))</f>
        <v/>
      </c>
      <c r="D139" s="4" t="str">
        <f>IF($A139="","",IFERROR(INDEX(Prosjekter!$E$3:$E$499, MATCH($A139, Prosjekter!$A$3:$A$499, 0)),""))</f>
        <v/>
      </c>
      <c r="E139" s="4" t="str">
        <f>IF($A139="","",IFERROR(INDEX(Prosjekter!$H$3:$H$499, MATCH($A139, Prosjekter!$A$3:$A$499, 0)),""))</f>
        <v/>
      </c>
      <c r="F139" s="13" t="str">
        <f>IF($A139="","",IFERROR(INDEX(Prosjekter!$F$3:$F$499, MATCH($A139, Prosjekter!$A$3:$A$499, 0)),""))</f>
        <v/>
      </c>
      <c r="G139" s="13" t="str">
        <f>IF($A139="","",IFERROR(INDEX(Prosjekter!$G$3:$G$499, MATCH($A139, Prosjekter!$A$3:$A$499, 0)),""))</f>
        <v/>
      </c>
      <c r="H139" s="38" t="str">
        <f>IF($A139="","",IFERROR(INDEX(Prosjekter!$I$3:$I$499, MATCH($A139, Prosjekter!$A$3:$A$499, 0)),""))</f>
        <v/>
      </c>
      <c r="I139" s="38" t="str">
        <f>IF($A139="","",SUMIFS(Timer!$F$3:$F$499,Timer!$C$3:$C$499,$A139,Timer!$B$3:$B$499,"&gt;="&amp;Innstillinger!$B$4,Timer!$B$3:$B$499,"&lt;="&amp;Innstillinger!$B$5))</f>
        <v/>
      </c>
      <c r="J139" s="38" t="str">
        <f t="shared" si="28"/>
        <v/>
      </c>
      <c r="K139" s="39" t="str">
        <f>IF($A139="","",SUMIFS(Timer!$H$3:$H$499,Timer!$C$3:$C$499,$A139,Timer!$B$3:$B$499,"&gt;="&amp;Innstillinger!$B$4,Timer!$B$3:$B$499,"&lt;="&amp;Innstillinger!$B$5))</f>
        <v/>
      </c>
      <c r="L139" s="42" t="str">
        <f>IF($A139="","",SUMIFS(Materialer!$I$3:$I$399,Materialer!$C$3:$C$399,$A139,Materialer!$B$3:$B$399,"&gt;="&amp;Innstillinger!$B$4,Materialer!$B$3:$B$399,"&lt;="&amp;Innstillinger!$B$5))</f>
        <v/>
      </c>
      <c r="M139" s="42" t="str">
        <f>IF($A139="","",SUMIFS('Andre kostnader'!$E$4:$E$200,'Andre kostnader'!$C$4:$C$200,$A139,'Andre kostnader'!$B$4:$B$200,"&gt;="&amp;Innstillinger!$B$4,'Andre kostnader'!$B$4:$B$200,"&lt;="&amp;Innstillinger!$B$5))</f>
        <v/>
      </c>
      <c r="N139" s="42" t="str">
        <f t="shared" si="29"/>
        <v/>
      </c>
      <c r="O139" s="42" t="str">
        <f>IF($A139="","",SUMIFS(Faktura!$E$3:$E$299,Faktura!$B$3:$B$299,$A139,Faktura!$C$3:$C$299,"&gt;="&amp;Innstillinger!$B$4,Faktura!$C$3:$C$299,"&lt;="&amp;Innstillinger!$B$5))</f>
        <v/>
      </c>
      <c r="P139" s="42" t="str">
        <f t="shared" si="30"/>
        <v/>
      </c>
      <c r="Q139" s="43" t="str">
        <f t="shared" si="31"/>
        <v/>
      </c>
      <c r="R139" s="42" t="str">
        <f t="shared" si="32"/>
        <v/>
      </c>
      <c r="S139" s="44" t="str">
        <f t="shared" si="33"/>
        <v/>
      </c>
      <c r="T139" s="44" t="str">
        <f t="shared" si="34"/>
        <v/>
      </c>
    </row>
    <row r="140" spans="1:20" ht="18" customHeight="1" x14ac:dyDescent="0.25">
      <c r="A140" s="4" t="str">
        <f>IF(Prosjekter!$A139="","",Prosjekter!$A139)</f>
        <v/>
      </c>
      <c r="B140" s="4" t="str">
        <f>IF($A140="","",IFERROR(INDEX(Prosjekter!$B$3:$B$499, MATCH($A140, Prosjekter!$A$3:$A$499, 0)),""))</f>
        <v/>
      </c>
      <c r="C140" s="4" t="str">
        <f>IF($A140="","",IFERROR(INDEX(Prosjekter!$D$3:$D$499, MATCH($A140, Prosjekter!$A$3:$A$499, 0)),""))</f>
        <v/>
      </c>
      <c r="D140" s="4" t="str">
        <f>IF($A140="","",IFERROR(INDEX(Prosjekter!$E$3:$E$499, MATCH($A140, Prosjekter!$A$3:$A$499, 0)),""))</f>
        <v/>
      </c>
      <c r="E140" s="4" t="str">
        <f>IF($A140="","",IFERROR(INDEX(Prosjekter!$H$3:$H$499, MATCH($A140, Prosjekter!$A$3:$A$499, 0)),""))</f>
        <v/>
      </c>
      <c r="F140" s="13" t="str">
        <f>IF($A140="","",IFERROR(INDEX(Prosjekter!$F$3:$F$499, MATCH($A140, Prosjekter!$A$3:$A$499, 0)),""))</f>
        <v/>
      </c>
      <c r="G140" s="13" t="str">
        <f>IF($A140="","",IFERROR(INDEX(Prosjekter!$G$3:$G$499, MATCH($A140, Prosjekter!$A$3:$A$499, 0)),""))</f>
        <v/>
      </c>
      <c r="H140" s="38" t="str">
        <f>IF($A140="","",IFERROR(INDEX(Prosjekter!$I$3:$I$499, MATCH($A140, Prosjekter!$A$3:$A$499, 0)),""))</f>
        <v/>
      </c>
      <c r="I140" s="38" t="str">
        <f>IF($A140="","",SUMIFS(Timer!$F$3:$F$499,Timer!$C$3:$C$499,$A140,Timer!$B$3:$B$499,"&gt;="&amp;Innstillinger!$B$4,Timer!$B$3:$B$499,"&lt;="&amp;Innstillinger!$B$5))</f>
        <v/>
      </c>
      <c r="J140" s="38" t="str">
        <f t="shared" si="28"/>
        <v/>
      </c>
      <c r="K140" s="39" t="str">
        <f>IF($A140="","",SUMIFS(Timer!$H$3:$H$499,Timer!$C$3:$C$499,$A140,Timer!$B$3:$B$499,"&gt;="&amp;Innstillinger!$B$4,Timer!$B$3:$B$499,"&lt;="&amp;Innstillinger!$B$5))</f>
        <v/>
      </c>
      <c r="L140" s="42" t="str">
        <f>IF($A140="","",SUMIFS(Materialer!$I$3:$I$399,Materialer!$C$3:$C$399,$A140,Materialer!$B$3:$B$399,"&gt;="&amp;Innstillinger!$B$4,Materialer!$B$3:$B$399,"&lt;="&amp;Innstillinger!$B$5))</f>
        <v/>
      </c>
      <c r="M140" s="42" t="str">
        <f>IF($A140="","",SUMIFS('Andre kostnader'!$E$4:$E$200,'Andre kostnader'!$C$4:$C$200,$A140,'Andre kostnader'!$B$4:$B$200,"&gt;="&amp;Innstillinger!$B$4,'Andre kostnader'!$B$4:$B$200,"&lt;="&amp;Innstillinger!$B$5))</f>
        <v/>
      </c>
      <c r="N140" s="42" t="str">
        <f t="shared" si="29"/>
        <v/>
      </c>
      <c r="O140" s="42" t="str">
        <f>IF($A140="","",SUMIFS(Faktura!$E$3:$E$299,Faktura!$B$3:$B$299,$A140,Faktura!$C$3:$C$299,"&gt;="&amp;Innstillinger!$B$4,Faktura!$C$3:$C$299,"&lt;="&amp;Innstillinger!$B$5))</f>
        <v/>
      </c>
      <c r="P140" s="42" t="str">
        <f t="shared" si="30"/>
        <v/>
      </c>
      <c r="Q140" s="43" t="str">
        <f t="shared" si="31"/>
        <v/>
      </c>
      <c r="R140" s="42" t="str">
        <f t="shared" si="32"/>
        <v/>
      </c>
      <c r="S140" s="44" t="str">
        <f t="shared" si="33"/>
        <v/>
      </c>
      <c r="T140" s="44" t="str">
        <f t="shared" si="34"/>
        <v/>
      </c>
    </row>
    <row r="141" spans="1:20" ht="18" customHeight="1" x14ac:dyDescent="0.25">
      <c r="A141" s="4" t="str">
        <f>IF(Prosjekter!$A140="","",Prosjekter!$A140)</f>
        <v/>
      </c>
      <c r="B141" s="4" t="str">
        <f>IF($A141="","",IFERROR(INDEX(Prosjekter!$B$3:$B$499, MATCH($A141, Prosjekter!$A$3:$A$499, 0)),""))</f>
        <v/>
      </c>
      <c r="C141" s="4" t="str">
        <f>IF($A141="","",IFERROR(INDEX(Prosjekter!$D$3:$D$499, MATCH($A141, Prosjekter!$A$3:$A$499, 0)),""))</f>
        <v/>
      </c>
      <c r="D141" s="4" t="str">
        <f>IF($A141="","",IFERROR(INDEX(Prosjekter!$E$3:$E$499, MATCH($A141, Prosjekter!$A$3:$A$499, 0)),""))</f>
        <v/>
      </c>
      <c r="E141" s="4" t="str">
        <f>IF($A141="","",IFERROR(INDEX(Prosjekter!$H$3:$H$499, MATCH($A141, Prosjekter!$A$3:$A$499, 0)),""))</f>
        <v/>
      </c>
      <c r="F141" s="13" t="str">
        <f>IF($A141="","",IFERROR(INDEX(Prosjekter!$F$3:$F$499, MATCH($A141, Prosjekter!$A$3:$A$499, 0)),""))</f>
        <v/>
      </c>
      <c r="G141" s="13" t="str">
        <f>IF($A141="","",IFERROR(INDEX(Prosjekter!$G$3:$G$499, MATCH($A141, Prosjekter!$A$3:$A$499, 0)),""))</f>
        <v/>
      </c>
      <c r="H141" s="38" t="str">
        <f>IF($A141="","",IFERROR(INDEX(Prosjekter!$I$3:$I$499, MATCH($A141, Prosjekter!$A$3:$A$499, 0)),""))</f>
        <v/>
      </c>
      <c r="I141" s="38" t="str">
        <f>IF($A141="","",SUMIFS(Timer!$F$3:$F$499,Timer!$C$3:$C$499,$A141,Timer!$B$3:$B$499,"&gt;="&amp;Innstillinger!$B$4,Timer!$B$3:$B$499,"&lt;="&amp;Innstillinger!$B$5))</f>
        <v/>
      </c>
      <c r="J141" s="38" t="str">
        <f t="shared" si="28"/>
        <v/>
      </c>
      <c r="K141" s="39" t="str">
        <f>IF($A141="","",SUMIFS(Timer!$H$3:$H$499,Timer!$C$3:$C$499,$A141,Timer!$B$3:$B$499,"&gt;="&amp;Innstillinger!$B$4,Timer!$B$3:$B$499,"&lt;="&amp;Innstillinger!$B$5))</f>
        <v/>
      </c>
      <c r="L141" s="42" t="str">
        <f>IF($A141="","",SUMIFS(Materialer!$I$3:$I$399,Materialer!$C$3:$C$399,$A141,Materialer!$B$3:$B$399,"&gt;="&amp;Innstillinger!$B$4,Materialer!$B$3:$B$399,"&lt;="&amp;Innstillinger!$B$5))</f>
        <v/>
      </c>
      <c r="M141" s="42" t="str">
        <f>IF($A141="","",SUMIFS('Andre kostnader'!$E$4:$E$200,'Andre kostnader'!$C$4:$C$200,$A141,'Andre kostnader'!$B$4:$B$200,"&gt;="&amp;Innstillinger!$B$4,'Andre kostnader'!$B$4:$B$200,"&lt;="&amp;Innstillinger!$B$5))</f>
        <v/>
      </c>
      <c r="N141" s="42" t="str">
        <f t="shared" si="29"/>
        <v/>
      </c>
      <c r="O141" s="42" t="str">
        <f>IF($A141="","",SUMIFS(Faktura!$E$3:$E$299,Faktura!$B$3:$B$299,$A141,Faktura!$C$3:$C$299,"&gt;="&amp;Innstillinger!$B$4,Faktura!$C$3:$C$299,"&lt;="&amp;Innstillinger!$B$5))</f>
        <v/>
      </c>
      <c r="P141" s="42" t="str">
        <f t="shared" si="30"/>
        <v/>
      </c>
      <c r="Q141" s="43" t="str">
        <f t="shared" si="31"/>
        <v/>
      </c>
      <c r="R141" s="42" t="str">
        <f t="shared" si="32"/>
        <v/>
      </c>
      <c r="S141" s="44" t="str">
        <f t="shared" si="33"/>
        <v/>
      </c>
      <c r="T141" s="44" t="str">
        <f t="shared" si="34"/>
        <v/>
      </c>
    </row>
    <row r="142" spans="1:20" ht="18" customHeight="1" x14ac:dyDescent="0.25">
      <c r="A142" s="4" t="str">
        <f>IF(Prosjekter!$A141="","",Prosjekter!$A141)</f>
        <v/>
      </c>
      <c r="B142" s="4" t="str">
        <f>IF($A142="","",IFERROR(INDEX(Prosjekter!$B$3:$B$499, MATCH($A142, Prosjekter!$A$3:$A$499, 0)),""))</f>
        <v/>
      </c>
      <c r="C142" s="4" t="str">
        <f>IF($A142="","",IFERROR(INDEX(Prosjekter!$D$3:$D$499, MATCH($A142, Prosjekter!$A$3:$A$499, 0)),""))</f>
        <v/>
      </c>
      <c r="D142" s="4" t="str">
        <f>IF($A142="","",IFERROR(INDEX(Prosjekter!$E$3:$E$499, MATCH($A142, Prosjekter!$A$3:$A$499, 0)),""))</f>
        <v/>
      </c>
      <c r="E142" s="4" t="str">
        <f>IF($A142="","",IFERROR(INDEX(Prosjekter!$H$3:$H$499, MATCH($A142, Prosjekter!$A$3:$A$499, 0)),""))</f>
        <v/>
      </c>
      <c r="F142" s="13" t="str">
        <f>IF($A142="","",IFERROR(INDEX(Prosjekter!$F$3:$F$499, MATCH($A142, Prosjekter!$A$3:$A$499, 0)),""))</f>
        <v/>
      </c>
      <c r="G142" s="13" t="str">
        <f>IF($A142="","",IFERROR(INDEX(Prosjekter!$G$3:$G$499, MATCH($A142, Prosjekter!$A$3:$A$499, 0)),""))</f>
        <v/>
      </c>
      <c r="H142" s="38" t="str">
        <f>IF($A142="","",IFERROR(INDEX(Prosjekter!$I$3:$I$499, MATCH($A142, Prosjekter!$A$3:$A$499, 0)),""))</f>
        <v/>
      </c>
      <c r="I142" s="38" t="str">
        <f>IF($A142="","",SUMIFS(Timer!$F$3:$F$499,Timer!$C$3:$C$499,$A142,Timer!$B$3:$B$499,"&gt;="&amp;Innstillinger!$B$4,Timer!$B$3:$B$499,"&lt;="&amp;Innstillinger!$B$5))</f>
        <v/>
      </c>
      <c r="J142" s="38" t="str">
        <f t="shared" si="28"/>
        <v/>
      </c>
      <c r="K142" s="39" t="str">
        <f>IF($A142="","",SUMIFS(Timer!$H$3:$H$499,Timer!$C$3:$C$499,$A142,Timer!$B$3:$B$499,"&gt;="&amp;Innstillinger!$B$4,Timer!$B$3:$B$499,"&lt;="&amp;Innstillinger!$B$5))</f>
        <v/>
      </c>
      <c r="L142" s="42" t="str">
        <f>IF($A142="","",SUMIFS(Materialer!$I$3:$I$399,Materialer!$C$3:$C$399,$A142,Materialer!$B$3:$B$399,"&gt;="&amp;Innstillinger!$B$4,Materialer!$B$3:$B$399,"&lt;="&amp;Innstillinger!$B$5))</f>
        <v/>
      </c>
      <c r="M142" s="42" t="str">
        <f>IF($A142="","",SUMIFS('Andre kostnader'!$E$4:$E$200,'Andre kostnader'!$C$4:$C$200,$A142,'Andre kostnader'!$B$4:$B$200,"&gt;="&amp;Innstillinger!$B$4,'Andre kostnader'!$B$4:$B$200,"&lt;="&amp;Innstillinger!$B$5))</f>
        <v/>
      </c>
      <c r="N142" s="42" t="str">
        <f t="shared" si="29"/>
        <v/>
      </c>
      <c r="O142" s="42" t="str">
        <f>IF($A142="","",SUMIFS(Faktura!$E$3:$E$299,Faktura!$B$3:$B$299,$A142,Faktura!$C$3:$C$299,"&gt;="&amp;Innstillinger!$B$4,Faktura!$C$3:$C$299,"&lt;="&amp;Innstillinger!$B$5))</f>
        <v/>
      </c>
      <c r="P142" s="42" t="str">
        <f t="shared" si="30"/>
        <v/>
      </c>
      <c r="Q142" s="43" t="str">
        <f t="shared" si="31"/>
        <v/>
      </c>
      <c r="R142" s="42" t="str">
        <f t="shared" si="32"/>
        <v/>
      </c>
      <c r="S142" s="44" t="str">
        <f t="shared" si="33"/>
        <v/>
      </c>
      <c r="T142" s="44" t="str">
        <f t="shared" si="34"/>
        <v/>
      </c>
    </row>
    <row r="143" spans="1:20" ht="18" customHeight="1" x14ac:dyDescent="0.25">
      <c r="A143" s="4" t="str">
        <f>IF(Prosjekter!$A142="","",Prosjekter!$A142)</f>
        <v/>
      </c>
      <c r="B143" s="4" t="str">
        <f>IF($A143="","",IFERROR(INDEX(Prosjekter!$B$3:$B$499, MATCH($A143, Prosjekter!$A$3:$A$499, 0)),""))</f>
        <v/>
      </c>
      <c r="C143" s="4" t="str">
        <f>IF($A143="","",IFERROR(INDEX(Prosjekter!$D$3:$D$499, MATCH($A143, Prosjekter!$A$3:$A$499, 0)),""))</f>
        <v/>
      </c>
      <c r="D143" s="4" t="str">
        <f>IF($A143="","",IFERROR(INDEX(Prosjekter!$E$3:$E$499, MATCH($A143, Prosjekter!$A$3:$A$499, 0)),""))</f>
        <v/>
      </c>
      <c r="E143" s="4" t="str">
        <f>IF($A143="","",IFERROR(INDEX(Prosjekter!$H$3:$H$499, MATCH($A143, Prosjekter!$A$3:$A$499, 0)),""))</f>
        <v/>
      </c>
      <c r="F143" s="13" t="str">
        <f>IF($A143="","",IFERROR(INDEX(Prosjekter!$F$3:$F$499, MATCH($A143, Prosjekter!$A$3:$A$499, 0)),""))</f>
        <v/>
      </c>
      <c r="G143" s="13" t="str">
        <f>IF($A143="","",IFERROR(INDEX(Prosjekter!$G$3:$G$499, MATCH($A143, Prosjekter!$A$3:$A$499, 0)),""))</f>
        <v/>
      </c>
      <c r="H143" s="38" t="str">
        <f>IF($A143="","",IFERROR(INDEX(Prosjekter!$I$3:$I$499, MATCH($A143, Prosjekter!$A$3:$A$499, 0)),""))</f>
        <v/>
      </c>
      <c r="I143" s="38" t="str">
        <f>IF($A143="","",SUMIFS(Timer!$F$3:$F$499,Timer!$C$3:$C$499,$A143,Timer!$B$3:$B$499,"&gt;="&amp;Innstillinger!$B$4,Timer!$B$3:$B$499,"&lt;="&amp;Innstillinger!$B$5))</f>
        <v/>
      </c>
      <c r="J143" s="38" t="str">
        <f t="shared" si="28"/>
        <v/>
      </c>
      <c r="K143" s="39" t="str">
        <f>IF($A143="","",SUMIFS(Timer!$H$3:$H$499,Timer!$C$3:$C$499,$A143,Timer!$B$3:$B$499,"&gt;="&amp;Innstillinger!$B$4,Timer!$B$3:$B$499,"&lt;="&amp;Innstillinger!$B$5))</f>
        <v/>
      </c>
      <c r="L143" s="42" t="str">
        <f>IF($A143="","",SUMIFS(Materialer!$I$3:$I$399,Materialer!$C$3:$C$399,$A143,Materialer!$B$3:$B$399,"&gt;="&amp;Innstillinger!$B$4,Materialer!$B$3:$B$399,"&lt;="&amp;Innstillinger!$B$5))</f>
        <v/>
      </c>
      <c r="M143" s="42" t="str">
        <f>IF($A143="","",SUMIFS('Andre kostnader'!$E$4:$E$200,'Andre kostnader'!$C$4:$C$200,$A143,'Andre kostnader'!$B$4:$B$200,"&gt;="&amp;Innstillinger!$B$4,'Andre kostnader'!$B$4:$B$200,"&lt;="&amp;Innstillinger!$B$5))</f>
        <v/>
      </c>
      <c r="N143" s="42" t="str">
        <f t="shared" si="29"/>
        <v/>
      </c>
      <c r="O143" s="42" t="str">
        <f>IF($A143="","",SUMIFS(Faktura!$E$3:$E$299,Faktura!$B$3:$B$299,$A143,Faktura!$C$3:$C$299,"&gt;="&amp;Innstillinger!$B$4,Faktura!$C$3:$C$299,"&lt;="&amp;Innstillinger!$B$5))</f>
        <v/>
      </c>
      <c r="P143" s="42" t="str">
        <f t="shared" si="30"/>
        <v/>
      </c>
      <c r="Q143" s="43" t="str">
        <f t="shared" si="31"/>
        <v/>
      </c>
      <c r="R143" s="42" t="str">
        <f t="shared" si="32"/>
        <v/>
      </c>
      <c r="S143" s="44" t="str">
        <f t="shared" si="33"/>
        <v/>
      </c>
      <c r="T143" s="44" t="str">
        <f t="shared" si="34"/>
        <v/>
      </c>
    </row>
    <row r="144" spans="1:20" ht="18" customHeight="1" x14ac:dyDescent="0.25">
      <c r="A144" s="4" t="str">
        <f>IF(Prosjekter!$A143="","",Prosjekter!$A143)</f>
        <v/>
      </c>
      <c r="B144" s="4" t="str">
        <f>IF($A144="","",IFERROR(INDEX(Prosjekter!$B$3:$B$499, MATCH($A144, Prosjekter!$A$3:$A$499, 0)),""))</f>
        <v/>
      </c>
      <c r="C144" s="4" t="str">
        <f>IF($A144="","",IFERROR(INDEX(Prosjekter!$D$3:$D$499, MATCH($A144, Prosjekter!$A$3:$A$499, 0)),""))</f>
        <v/>
      </c>
      <c r="D144" s="4" t="str">
        <f>IF($A144="","",IFERROR(INDEX(Prosjekter!$E$3:$E$499, MATCH($A144, Prosjekter!$A$3:$A$499, 0)),""))</f>
        <v/>
      </c>
      <c r="E144" s="4" t="str">
        <f>IF($A144="","",IFERROR(INDEX(Prosjekter!$H$3:$H$499, MATCH($A144, Prosjekter!$A$3:$A$499, 0)),""))</f>
        <v/>
      </c>
      <c r="F144" s="13" t="str">
        <f>IF($A144="","",IFERROR(INDEX(Prosjekter!$F$3:$F$499, MATCH($A144, Prosjekter!$A$3:$A$499, 0)),""))</f>
        <v/>
      </c>
      <c r="G144" s="13" t="str">
        <f>IF($A144="","",IFERROR(INDEX(Prosjekter!$G$3:$G$499, MATCH($A144, Prosjekter!$A$3:$A$499, 0)),""))</f>
        <v/>
      </c>
      <c r="H144" s="38" t="str">
        <f>IF($A144="","",IFERROR(INDEX(Prosjekter!$I$3:$I$499, MATCH($A144, Prosjekter!$A$3:$A$499, 0)),""))</f>
        <v/>
      </c>
      <c r="I144" s="38" t="str">
        <f>IF($A144="","",SUMIFS(Timer!$F$3:$F$499,Timer!$C$3:$C$499,$A144,Timer!$B$3:$B$499,"&gt;="&amp;Innstillinger!$B$4,Timer!$B$3:$B$499,"&lt;="&amp;Innstillinger!$B$5))</f>
        <v/>
      </c>
      <c r="J144" s="38" t="str">
        <f t="shared" si="28"/>
        <v/>
      </c>
      <c r="K144" s="39" t="str">
        <f>IF($A144="","",SUMIFS(Timer!$H$3:$H$499,Timer!$C$3:$C$499,$A144,Timer!$B$3:$B$499,"&gt;="&amp;Innstillinger!$B$4,Timer!$B$3:$B$499,"&lt;="&amp;Innstillinger!$B$5))</f>
        <v/>
      </c>
      <c r="L144" s="42" t="str">
        <f>IF($A144="","",SUMIFS(Materialer!$I$3:$I$399,Materialer!$C$3:$C$399,$A144,Materialer!$B$3:$B$399,"&gt;="&amp;Innstillinger!$B$4,Materialer!$B$3:$B$399,"&lt;="&amp;Innstillinger!$B$5))</f>
        <v/>
      </c>
      <c r="M144" s="42" t="str">
        <f>IF($A144="","",SUMIFS('Andre kostnader'!$E$4:$E$200,'Andre kostnader'!$C$4:$C$200,$A144,'Andre kostnader'!$B$4:$B$200,"&gt;="&amp;Innstillinger!$B$4,'Andre kostnader'!$B$4:$B$200,"&lt;="&amp;Innstillinger!$B$5))</f>
        <v/>
      </c>
      <c r="N144" s="42" t="str">
        <f t="shared" si="29"/>
        <v/>
      </c>
      <c r="O144" s="42" t="str">
        <f>IF($A144="","",SUMIFS(Faktura!$E$3:$E$299,Faktura!$B$3:$B$299,$A144,Faktura!$C$3:$C$299,"&gt;="&amp;Innstillinger!$B$4,Faktura!$C$3:$C$299,"&lt;="&amp;Innstillinger!$B$5))</f>
        <v/>
      </c>
      <c r="P144" s="42" t="str">
        <f t="shared" si="30"/>
        <v/>
      </c>
      <c r="Q144" s="43" t="str">
        <f t="shared" si="31"/>
        <v/>
      </c>
      <c r="R144" s="42" t="str">
        <f t="shared" si="32"/>
        <v/>
      </c>
      <c r="S144" s="44" t="str">
        <f t="shared" si="33"/>
        <v/>
      </c>
      <c r="T144" s="44" t="str">
        <f t="shared" si="34"/>
        <v/>
      </c>
    </row>
    <row r="145" spans="1:20" ht="18" customHeight="1" x14ac:dyDescent="0.25">
      <c r="A145" s="4" t="str">
        <f>IF(Prosjekter!$A144="","",Prosjekter!$A144)</f>
        <v/>
      </c>
      <c r="B145" s="4" t="str">
        <f>IF($A145="","",IFERROR(INDEX(Prosjekter!$B$3:$B$499, MATCH($A145, Prosjekter!$A$3:$A$499, 0)),""))</f>
        <v/>
      </c>
      <c r="C145" s="4" t="str">
        <f>IF($A145="","",IFERROR(INDEX(Prosjekter!$D$3:$D$499, MATCH($A145, Prosjekter!$A$3:$A$499, 0)),""))</f>
        <v/>
      </c>
      <c r="D145" s="4" t="str">
        <f>IF($A145="","",IFERROR(INDEX(Prosjekter!$E$3:$E$499, MATCH($A145, Prosjekter!$A$3:$A$499, 0)),""))</f>
        <v/>
      </c>
      <c r="E145" s="4" t="str">
        <f>IF($A145="","",IFERROR(INDEX(Prosjekter!$H$3:$H$499, MATCH($A145, Prosjekter!$A$3:$A$499, 0)),""))</f>
        <v/>
      </c>
      <c r="F145" s="13" t="str">
        <f>IF($A145="","",IFERROR(INDEX(Prosjekter!$F$3:$F$499, MATCH($A145, Prosjekter!$A$3:$A$499, 0)),""))</f>
        <v/>
      </c>
      <c r="G145" s="13" t="str">
        <f>IF($A145="","",IFERROR(INDEX(Prosjekter!$G$3:$G$499, MATCH($A145, Prosjekter!$A$3:$A$499, 0)),""))</f>
        <v/>
      </c>
      <c r="H145" s="38" t="str">
        <f>IF($A145="","",IFERROR(INDEX(Prosjekter!$I$3:$I$499, MATCH($A145, Prosjekter!$A$3:$A$499, 0)),""))</f>
        <v/>
      </c>
      <c r="I145" s="38" t="str">
        <f>IF($A145="","",SUMIFS(Timer!$F$3:$F$499,Timer!$C$3:$C$499,$A145,Timer!$B$3:$B$499,"&gt;="&amp;Innstillinger!$B$4,Timer!$B$3:$B$499,"&lt;="&amp;Innstillinger!$B$5))</f>
        <v/>
      </c>
      <c r="J145" s="38" t="str">
        <f t="shared" si="28"/>
        <v/>
      </c>
      <c r="K145" s="39" t="str">
        <f>IF($A145="","",SUMIFS(Timer!$H$3:$H$499,Timer!$C$3:$C$499,$A145,Timer!$B$3:$B$499,"&gt;="&amp;Innstillinger!$B$4,Timer!$B$3:$B$499,"&lt;="&amp;Innstillinger!$B$5))</f>
        <v/>
      </c>
      <c r="L145" s="42" t="str">
        <f>IF($A145="","",SUMIFS(Materialer!$I$3:$I$399,Materialer!$C$3:$C$399,$A145,Materialer!$B$3:$B$399,"&gt;="&amp;Innstillinger!$B$4,Materialer!$B$3:$B$399,"&lt;="&amp;Innstillinger!$B$5))</f>
        <v/>
      </c>
      <c r="M145" s="42" t="str">
        <f>IF($A145="","",SUMIFS('Andre kostnader'!$E$4:$E$200,'Andre kostnader'!$C$4:$C$200,$A145,'Andre kostnader'!$B$4:$B$200,"&gt;="&amp;Innstillinger!$B$4,'Andre kostnader'!$B$4:$B$200,"&lt;="&amp;Innstillinger!$B$5))</f>
        <v/>
      </c>
      <c r="N145" s="42" t="str">
        <f t="shared" si="29"/>
        <v/>
      </c>
      <c r="O145" s="42" t="str">
        <f>IF($A145="","",SUMIFS(Faktura!$E$3:$E$299,Faktura!$B$3:$B$299,$A145,Faktura!$C$3:$C$299,"&gt;="&amp;Innstillinger!$B$4,Faktura!$C$3:$C$299,"&lt;="&amp;Innstillinger!$B$5))</f>
        <v/>
      </c>
      <c r="P145" s="42" t="str">
        <f t="shared" si="30"/>
        <v/>
      </c>
      <c r="Q145" s="43" t="str">
        <f t="shared" si="31"/>
        <v/>
      </c>
      <c r="R145" s="42" t="str">
        <f t="shared" si="32"/>
        <v/>
      </c>
      <c r="S145" s="44" t="str">
        <f t="shared" si="33"/>
        <v/>
      </c>
      <c r="T145" s="44" t="str">
        <f t="shared" si="34"/>
        <v/>
      </c>
    </row>
    <row r="146" spans="1:20" ht="18" customHeight="1" x14ac:dyDescent="0.25">
      <c r="A146" s="4" t="str">
        <f>IF(Prosjekter!$A145="","",Prosjekter!$A145)</f>
        <v/>
      </c>
      <c r="B146" s="4" t="str">
        <f>IF($A146="","",IFERROR(INDEX(Prosjekter!$B$3:$B$499, MATCH($A146, Prosjekter!$A$3:$A$499, 0)),""))</f>
        <v/>
      </c>
      <c r="C146" s="4" t="str">
        <f>IF($A146="","",IFERROR(INDEX(Prosjekter!$D$3:$D$499, MATCH($A146, Prosjekter!$A$3:$A$499, 0)),""))</f>
        <v/>
      </c>
      <c r="D146" s="4" t="str">
        <f>IF($A146="","",IFERROR(INDEX(Prosjekter!$E$3:$E$499, MATCH($A146, Prosjekter!$A$3:$A$499, 0)),""))</f>
        <v/>
      </c>
      <c r="E146" s="4" t="str">
        <f>IF($A146="","",IFERROR(INDEX(Prosjekter!$H$3:$H$499, MATCH($A146, Prosjekter!$A$3:$A$499, 0)),""))</f>
        <v/>
      </c>
      <c r="F146" s="13" t="str">
        <f>IF($A146="","",IFERROR(INDEX(Prosjekter!$F$3:$F$499, MATCH($A146, Prosjekter!$A$3:$A$499, 0)),""))</f>
        <v/>
      </c>
      <c r="G146" s="13" t="str">
        <f>IF($A146="","",IFERROR(INDEX(Prosjekter!$G$3:$G$499, MATCH($A146, Prosjekter!$A$3:$A$499, 0)),""))</f>
        <v/>
      </c>
      <c r="H146" s="38" t="str">
        <f>IF($A146="","",IFERROR(INDEX(Prosjekter!$I$3:$I$499, MATCH($A146, Prosjekter!$A$3:$A$499, 0)),""))</f>
        <v/>
      </c>
      <c r="I146" s="38" t="str">
        <f>IF($A146="","",SUMIFS(Timer!$F$3:$F$499,Timer!$C$3:$C$499,$A146,Timer!$B$3:$B$499,"&gt;="&amp;Innstillinger!$B$4,Timer!$B$3:$B$499,"&lt;="&amp;Innstillinger!$B$5))</f>
        <v/>
      </c>
      <c r="J146" s="38" t="str">
        <f t="shared" si="28"/>
        <v/>
      </c>
      <c r="K146" s="39" t="str">
        <f>IF($A146="","",SUMIFS(Timer!$H$3:$H$499,Timer!$C$3:$C$499,$A146,Timer!$B$3:$B$499,"&gt;="&amp;Innstillinger!$B$4,Timer!$B$3:$B$499,"&lt;="&amp;Innstillinger!$B$5))</f>
        <v/>
      </c>
      <c r="L146" s="42" t="str">
        <f>IF($A146="","",SUMIFS(Materialer!$I$3:$I$399,Materialer!$C$3:$C$399,$A146,Materialer!$B$3:$B$399,"&gt;="&amp;Innstillinger!$B$4,Materialer!$B$3:$B$399,"&lt;="&amp;Innstillinger!$B$5))</f>
        <v/>
      </c>
      <c r="M146" s="42" t="str">
        <f>IF($A146="","",SUMIFS('Andre kostnader'!$E$4:$E$200,'Andre kostnader'!$C$4:$C$200,$A146,'Andre kostnader'!$B$4:$B$200,"&gt;="&amp;Innstillinger!$B$4,'Andre kostnader'!$B$4:$B$200,"&lt;="&amp;Innstillinger!$B$5))</f>
        <v/>
      </c>
      <c r="N146" s="42" t="str">
        <f t="shared" si="29"/>
        <v/>
      </c>
      <c r="O146" s="42" t="str">
        <f>IF($A146="","",SUMIFS(Faktura!$E$3:$E$299,Faktura!$B$3:$B$299,$A146,Faktura!$C$3:$C$299,"&gt;="&amp;Innstillinger!$B$4,Faktura!$C$3:$C$299,"&lt;="&amp;Innstillinger!$B$5))</f>
        <v/>
      </c>
      <c r="P146" s="42" t="str">
        <f t="shared" si="30"/>
        <v/>
      </c>
      <c r="Q146" s="43" t="str">
        <f t="shared" si="31"/>
        <v/>
      </c>
      <c r="R146" s="42" t="str">
        <f t="shared" si="32"/>
        <v/>
      </c>
      <c r="S146" s="44" t="str">
        <f t="shared" si="33"/>
        <v/>
      </c>
      <c r="T146" s="44" t="str">
        <f t="shared" si="34"/>
        <v/>
      </c>
    </row>
    <row r="147" spans="1:20" ht="18" customHeight="1" x14ac:dyDescent="0.25">
      <c r="A147" s="4" t="str">
        <f>IF(Prosjekter!$A146="","",Prosjekter!$A146)</f>
        <v/>
      </c>
      <c r="B147" s="4" t="str">
        <f>IF($A147="","",IFERROR(INDEX(Prosjekter!$B$3:$B$499, MATCH($A147, Prosjekter!$A$3:$A$499, 0)),""))</f>
        <v/>
      </c>
      <c r="C147" s="4" t="str">
        <f>IF($A147="","",IFERROR(INDEX(Prosjekter!$D$3:$D$499, MATCH($A147, Prosjekter!$A$3:$A$499, 0)),""))</f>
        <v/>
      </c>
      <c r="D147" s="4" t="str">
        <f>IF($A147="","",IFERROR(INDEX(Prosjekter!$E$3:$E$499, MATCH($A147, Prosjekter!$A$3:$A$499, 0)),""))</f>
        <v/>
      </c>
      <c r="E147" s="4" t="str">
        <f>IF($A147="","",IFERROR(INDEX(Prosjekter!$H$3:$H$499, MATCH($A147, Prosjekter!$A$3:$A$499, 0)),""))</f>
        <v/>
      </c>
      <c r="F147" s="13" t="str">
        <f>IF($A147="","",IFERROR(INDEX(Prosjekter!$F$3:$F$499, MATCH($A147, Prosjekter!$A$3:$A$499, 0)),""))</f>
        <v/>
      </c>
      <c r="G147" s="13" t="str">
        <f>IF($A147="","",IFERROR(INDEX(Prosjekter!$G$3:$G$499, MATCH($A147, Prosjekter!$A$3:$A$499, 0)),""))</f>
        <v/>
      </c>
      <c r="H147" s="38" t="str">
        <f>IF($A147="","",IFERROR(INDEX(Prosjekter!$I$3:$I$499, MATCH($A147, Prosjekter!$A$3:$A$499, 0)),""))</f>
        <v/>
      </c>
      <c r="I147" s="38" t="str">
        <f>IF($A147="","",SUMIFS(Timer!$F$3:$F$499,Timer!$C$3:$C$499,$A147,Timer!$B$3:$B$499,"&gt;="&amp;Innstillinger!$B$4,Timer!$B$3:$B$499,"&lt;="&amp;Innstillinger!$B$5))</f>
        <v/>
      </c>
      <c r="J147" s="38" t="str">
        <f t="shared" si="28"/>
        <v/>
      </c>
      <c r="K147" s="39" t="str">
        <f>IF($A147="","",SUMIFS(Timer!$H$3:$H$499,Timer!$C$3:$C$499,$A147,Timer!$B$3:$B$499,"&gt;="&amp;Innstillinger!$B$4,Timer!$B$3:$B$499,"&lt;="&amp;Innstillinger!$B$5))</f>
        <v/>
      </c>
      <c r="L147" s="42" t="str">
        <f>IF($A147="","",SUMIFS(Materialer!$I$3:$I$399,Materialer!$C$3:$C$399,$A147,Materialer!$B$3:$B$399,"&gt;="&amp;Innstillinger!$B$4,Materialer!$B$3:$B$399,"&lt;="&amp;Innstillinger!$B$5))</f>
        <v/>
      </c>
      <c r="M147" s="42" t="str">
        <f>IF($A147="","",SUMIFS('Andre kostnader'!$E$4:$E$200,'Andre kostnader'!$C$4:$C$200,$A147,'Andre kostnader'!$B$4:$B$200,"&gt;="&amp;Innstillinger!$B$4,'Andre kostnader'!$B$4:$B$200,"&lt;="&amp;Innstillinger!$B$5))</f>
        <v/>
      </c>
      <c r="N147" s="42" t="str">
        <f t="shared" si="29"/>
        <v/>
      </c>
      <c r="O147" s="42" t="str">
        <f>IF($A147="","",SUMIFS(Faktura!$E$3:$E$299,Faktura!$B$3:$B$299,$A147,Faktura!$C$3:$C$299,"&gt;="&amp;Innstillinger!$B$4,Faktura!$C$3:$C$299,"&lt;="&amp;Innstillinger!$B$5))</f>
        <v/>
      </c>
      <c r="P147" s="42" t="str">
        <f t="shared" si="30"/>
        <v/>
      </c>
      <c r="Q147" s="43" t="str">
        <f t="shared" si="31"/>
        <v/>
      </c>
      <c r="R147" s="42" t="str">
        <f t="shared" si="32"/>
        <v/>
      </c>
      <c r="S147" s="44" t="str">
        <f t="shared" si="33"/>
        <v/>
      </c>
      <c r="T147" s="44" t="str">
        <f t="shared" si="34"/>
        <v/>
      </c>
    </row>
    <row r="148" spans="1:20" ht="18" customHeight="1" x14ac:dyDescent="0.25">
      <c r="A148" s="4" t="str">
        <f>IF(Prosjekter!$A147="","",Prosjekter!$A147)</f>
        <v/>
      </c>
      <c r="B148" s="4" t="str">
        <f>IF($A148="","",IFERROR(INDEX(Prosjekter!$B$3:$B$499, MATCH($A148, Prosjekter!$A$3:$A$499, 0)),""))</f>
        <v/>
      </c>
      <c r="C148" s="4" t="str">
        <f>IF($A148="","",IFERROR(INDEX(Prosjekter!$D$3:$D$499, MATCH($A148, Prosjekter!$A$3:$A$499, 0)),""))</f>
        <v/>
      </c>
      <c r="D148" s="4" t="str">
        <f>IF($A148="","",IFERROR(INDEX(Prosjekter!$E$3:$E$499, MATCH($A148, Prosjekter!$A$3:$A$499, 0)),""))</f>
        <v/>
      </c>
      <c r="E148" s="4" t="str">
        <f>IF($A148="","",IFERROR(INDEX(Prosjekter!$H$3:$H$499, MATCH($A148, Prosjekter!$A$3:$A$499, 0)),""))</f>
        <v/>
      </c>
      <c r="F148" s="13" t="str">
        <f>IF($A148="","",IFERROR(INDEX(Prosjekter!$F$3:$F$499, MATCH($A148, Prosjekter!$A$3:$A$499, 0)),""))</f>
        <v/>
      </c>
      <c r="G148" s="13" t="str">
        <f>IF($A148="","",IFERROR(INDEX(Prosjekter!$G$3:$G$499, MATCH($A148, Prosjekter!$A$3:$A$499, 0)),""))</f>
        <v/>
      </c>
      <c r="H148" s="38" t="str">
        <f>IF($A148="","",IFERROR(INDEX(Prosjekter!$I$3:$I$499, MATCH($A148, Prosjekter!$A$3:$A$499, 0)),""))</f>
        <v/>
      </c>
      <c r="I148" s="38" t="str">
        <f>IF($A148="","",SUMIFS(Timer!$F$3:$F$499,Timer!$C$3:$C$499,$A148,Timer!$B$3:$B$499,"&gt;="&amp;Innstillinger!$B$4,Timer!$B$3:$B$499,"&lt;="&amp;Innstillinger!$B$5))</f>
        <v/>
      </c>
      <c r="J148" s="38" t="str">
        <f t="shared" si="28"/>
        <v/>
      </c>
      <c r="K148" s="39" t="str">
        <f>IF($A148="","",SUMIFS(Timer!$H$3:$H$499,Timer!$C$3:$C$499,$A148,Timer!$B$3:$B$499,"&gt;="&amp;Innstillinger!$B$4,Timer!$B$3:$B$499,"&lt;="&amp;Innstillinger!$B$5))</f>
        <v/>
      </c>
      <c r="L148" s="42" t="str">
        <f>IF($A148="","",SUMIFS(Materialer!$I$3:$I$399,Materialer!$C$3:$C$399,$A148,Materialer!$B$3:$B$399,"&gt;="&amp;Innstillinger!$B$4,Materialer!$B$3:$B$399,"&lt;="&amp;Innstillinger!$B$5))</f>
        <v/>
      </c>
      <c r="M148" s="42" t="str">
        <f>IF($A148="","",SUMIFS('Andre kostnader'!$E$4:$E$200,'Andre kostnader'!$C$4:$C$200,$A148,'Andre kostnader'!$B$4:$B$200,"&gt;="&amp;Innstillinger!$B$4,'Andre kostnader'!$B$4:$B$200,"&lt;="&amp;Innstillinger!$B$5))</f>
        <v/>
      </c>
      <c r="N148" s="42" t="str">
        <f t="shared" si="29"/>
        <v/>
      </c>
      <c r="O148" s="42" t="str">
        <f>IF($A148="","",SUMIFS(Faktura!$E$3:$E$299,Faktura!$B$3:$B$299,$A148,Faktura!$C$3:$C$299,"&gt;="&amp;Innstillinger!$B$4,Faktura!$C$3:$C$299,"&lt;="&amp;Innstillinger!$B$5))</f>
        <v/>
      </c>
      <c r="P148" s="42" t="str">
        <f t="shared" si="30"/>
        <v/>
      </c>
      <c r="Q148" s="43" t="str">
        <f t="shared" si="31"/>
        <v/>
      </c>
      <c r="R148" s="42" t="str">
        <f t="shared" si="32"/>
        <v/>
      </c>
      <c r="S148" s="44" t="str">
        <f t="shared" si="33"/>
        <v/>
      </c>
      <c r="T148" s="44" t="str">
        <f t="shared" si="34"/>
        <v/>
      </c>
    </row>
    <row r="149" spans="1:20" ht="18" customHeight="1" x14ac:dyDescent="0.25">
      <c r="A149" s="4" t="str">
        <f>IF(Prosjekter!$A148="","",Prosjekter!$A148)</f>
        <v/>
      </c>
      <c r="B149" s="4" t="str">
        <f>IF($A149="","",IFERROR(INDEX(Prosjekter!$B$3:$B$499, MATCH($A149, Prosjekter!$A$3:$A$499, 0)),""))</f>
        <v/>
      </c>
      <c r="C149" s="4" t="str">
        <f>IF($A149="","",IFERROR(INDEX(Prosjekter!$D$3:$D$499, MATCH($A149, Prosjekter!$A$3:$A$499, 0)),""))</f>
        <v/>
      </c>
      <c r="D149" s="4" t="str">
        <f>IF($A149="","",IFERROR(INDEX(Prosjekter!$E$3:$E$499, MATCH($A149, Prosjekter!$A$3:$A$499, 0)),""))</f>
        <v/>
      </c>
      <c r="E149" s="4" t="str">
        <f>IF($A149="","",IFERROR(INDEX(Prosjekter!$H$3:$H$499, MATCH($A149, Prosjekter!$A$3:$A$499, 0)),""))</f>
        <v/>
      </c>
      <c r="F149" s="13" t="str">
        <f>IF($A149="","",IFERROR(INDEX(Prosjekter!$F$3:$F$499, MATCH($A149, Prosjekter!$A$3:$A$499, 0)),""))</f>
        <v/>
      </c>
      <c r="G149" s="13" t="str">
        <f>IF($A149="","",IFERROR(INDEX(Prosjekter!$G$3:$G$499, MATCH($A149, Prosjekter!$A$3:$A$499, 0)),""))</f>
        <v/>
      </c>
      <c r="H149" s="38" t="str">
        <f>IF($A149="","",IFERROR(INDEX(Prosjekter!$I$3:$I$499, MATCH($A149, Prosjekter!$A$3:$A$499, 0)),""))</f>
        <v/>
      </c>
      <c r="I149" s="38" t="str">
        <f>IF($A149="","",SUMIFS(Timer!$F$3:$F$499,Timer!$C$3:$C$499,$A149,Timer!$B$3:$B$499,"&gt;="&amp;Innstillinger!$B$4,Timer!$B$3:$B$499,"&lt;="&amp;Innstillinger!$B$5))</f>
        <v/>
      </c>
      <c r="J149" s="38" t="str">
        <f t="shared" si="28"/>
        <v/>
      </c>
      <c r="K149" s="39" t="str">
        <f>IF($A149="","",SUMIFS(Timer!$H$3:$H$499,Timer!$C$3:$C$499,$A149,Timer!$B$3:$B$499,"&gt;="&amp;Innstillinger!$B$4,Timer!$B$3:$B$499,"&lt;="&amp;Innstillinger!$B$5))</f>
        <v/>
      </c>
      <c r="L149" s="42" t="str">
        <f>IF($A149="","",SUMIFS(Materialer!$I$3:$I$399,Materialer!$C$3:$C$399,$A149,Materialer!$B$3:$B$399,"&gt;="&amp;Innstillinger!$B$4,Materialer!$B$3:$B$399,"&lt;="&amp;Innstillinger!$B$5))</f>
        <v/>
      </c>
      <c r="M149" s="42" t="str">
        <f>IF($A149="","",SUMIFS('Andre kostnader'!$E$4:$E$200,'Andre kostnader'!$C$4:$C$200,$A149,'Andre kostnader'!$B$4:$B$200,"&gt;="&amp;Innstillinger!$B$4,'Andre kostnader'!$B$4:$B$200,"&lt;="&amp;Innstillinger!$B$5))</f>
        <v/>
      </c>
      <c r="N149" s="42" t="str">
        <f t="shared" si="29"/>
        <v/>
      </c>
      <c r="O149" s="42" t="str">
        <f>IF($A149="","",SUMIFS(Faktura!$E$3:$E$299,Faktura!$B$3:$B$299,$A149,Faktura!$C$3:$C$299,"&gt;="&amp;Innstillinger!$B$4,Faktura!$C$3:$C$299,"&lt;="&amp;Innstillinger!$B$5))</f>
        <v/>
      </c>
      <c r="P149" s="42" t="str">
        <f t="shared" si="30"/>
        <v/>
      </c>
      <c r="Q149" s="43" t="str">
        <f t="shared" si="31"/>
        <v/>
      </c>
      <c r="R149" s="42" t="str">
        <f t="shared" si="32"/>
        <v/>
      </c>
      <c r="S149" s="44" t="str">
        <f t="shared" si="33"/>
        <v/>
      </c>
      <c r="T149" s="44" t="str">
        <f t="shared" si="34"/>
        <v/>
      </c>
    </row>
    <row r="150" spans="1:20" ht="18" customHeight="1" x14ac:dyDescent="0.25">
      <c r="A150" s="4" t="str">
        <f>IF(Prosjekter!$A149="","",Prosjekter!$A149)</f>
        <v/>
      </c>
      <c r="B150" s="4" t="str">
        <f>IF($A150="","",IFERROR(INDEX(Prosjekter!$B$3:$B$499, MATCH($A150, Prosjekter!$A$3:$A$499, 0)),""))</f>
        <v/>
      </c>
      <c r="C150" s="4" t="str">
        <f>IF($A150="","",IFERROR(INDEX(Prosjekter!$D$3:$D$499, MATCH($A150, Prosjekter!$A$3:$A$499, 0)),""))</f>
        <v/>
      </c>
      <c r="D150" s="4" t="str">
        <f>IF($A150="","",IFERROR(INDEX(Prosjekter!$E$3:$E$499, MATCH($A150, Prosjekter!$A$3:$A$499, 0)),""))</f>
        <v/>
      </c>
      <c r="E150" s="4" t="str">
        <f>IF($A150="","",IFERROR(INDEX(Prosjekter!$H$3:$H$499, MATCH($A150, Prosjekter!$A$3:$A$499, 0)),""))</f>
        <v/>
      </c>
      <c r="F150" s="13" t="str">
        <f>IF($A150="","",IFERROR(INDEX(Prosjekter!$F$3:$F$499, MATCH($A150, Prosjekter!$A$3:$A$499, 0)),""))</f>
        <v/>
      </c>
      <c r="G150" s="13" t="str">
        <f>IF($A150="","",IFERROR(INDEX(Prosjekter!$G$3:$G$499, MATCH($A150, Prosjekter!$A$3:$A$499, 0)),""))</f>
        <v/>
      </c>
      <c r="H150" s="38" t="str">
        <f>IF($A150="","",IFERROR(INDEX(Prosjekter!$I$3:$I$499, MATCH($A150, Prosjekter!$A$3:$A$499, 0)),""))</f>
        <v/>
      </c>
      <c r="I150" s="38" t="str">
        <f>IF($A150="","",SUMIFS(Timer!$F$3:$F$499,Timer!$C$3:$C$499,$A150,Timer!$B$3:$B$499,"&gt;="&amp;Innstillinger!$B$4,Timer!$B$3:$B$499,"&lt;="&amp;Innstillinger!$B$5))</f>
        <v/>
      </c>
      <c r="J150" s="38" t="str">
        <f t="shared" si="28"/>
        <v/>
      </c>
      <c r="K150" s="39" t="str">
        <f>IF($A150="","",SUMIFS(Timer!$H$3:$H$499,Timer!$C$3:$C$499,$A150,Timer!$B$3:$B$499,"&gt;="&amp;Innstillinger!$B$4,Timer!$B$3:$B$499,"&lt;="&amp;Innstillinger!$B$5))</f>
        <v/>
      </c>
      <c r="L150" s="42" t="str">
        <f>IF($A150="","",SUMIFS(Materialer!$I$3:$I$399,Materialer!$C$3:$C$399,$A150,Materialer!$B$3:$B$399,"&gt;="&amp;Innstillinger!$B$4,Materialer!$B$3:$B$399,"&lt;="&amp;Innstillinger!$B$5))</f>
        <v/>
      </c>
      <c r="M150" s="42" t="str">
        <f>IF($A150="","",SUMIFS('Andre kostnader'!$E$4:$E$200,'Andre kostnader'!$C$4:$C$200,$A150,'Andre kostnader'!$B$4:$B$200,"&gt;="&amp;Innstillinger!$B$4,'Andre kostnader'!$B$4:$B$200,"&lt;="&amp;Innstillinger!$B$5))</f>
        <v/>
      </c>
      <c r="N150" s="42" t="str">
        <f t="shared" si="29"/>
        <v/>
      </c>
      <c r="O150" s="42" t="str">
        <f>IF($A150="","",SUMIFS(Faktura!$E$3:$E$299,Faktura!$B$3:$B$299,$A150,Faktura!$C$3:$C$299,"&gt;="&amp;Innstillinger!$B$4,Faktura!$C$3:$C$299,"&lt;="&amp;Innstillinger!$B$5))</f>
        <v/>
      </c>
      <c r="P150" s="42" t="str">
        <f t="shared" si="30"/>
        <v/>
      </c>
      <c r="Q150" s="43" t="str">
        <f t="shared" si="31"/>
        <v/>
      </c>
      <c r="R150" s="42" t="str">
        <f t="shared" si="32"/>
        <v/>
      </c>
      <c r="S150" s="44" t="str">
        <f t="shared" si="33"/>
        <v/>
      </c>
      <c r="T150" s="44" t="str">
        <f t="shared" si="34"/>
        <v/>
      </c>
    </row>
    <row r="151" spans="1:20" ht="18" customHeight="1" x14ac:dyDescent="0.25">
      <c r="A151" s="4" t="str">
        <f>IF(Prosjekter!$A150="","",Prosjekter!$A150)</f>
        <v/>
      </c>
      <c r="B151" s="4" t="str">
        <f>IF($A151="","",IFERROR(INDEX(Prosjekter!$B$3:$B$499, MATCH($A151, Prosjekter!$A$3:$A$499, 0)),""))</f>
        <v/>
      </c>
      <c r="C151" s="4" t="str">
        <f>IF($A151="","",IFERROR(INDEX(Prosjekter!$D$3:$D$499, MATCH($A151, Prosjekter!$A$3:$A$499, 0)),""))</f>
        <v/>
      </c>
      <c r="D151" s="4" t="str">
        <f>IF($A151="","",IFERROR(INDEX(Prosjekter!$E$3:$E$499, MATCH($A151, Prosjekter!$A$3:$A$499, 0)),""))</f>
        <v/>
      </c>
      <c r="E151" s="4" t="str">
        <f>IF($A151="","",IFERROR(INDEX(Prosjekter!$H$3:$H$499, MATCH($A151, Prosjekter!$A$3:$A$499, 0)),""))</f>
        <v/>
      </c>
      <c r="F151" s="13" t="str">
        <f>IF($A151="","",IFERROR(INDEX(Prosjekter!$F$3:$F$499, MATCH($A151, Prosjekter!$A$3:$A$499, 0)),""))</f>
        <v/>
      </c>
      <c r="G151" s="13" t="str">
        <f>IF($A151="","",IFERROR(INDEX(Prosjekter!$G$3:$G$499, MATCH($A151, Prosjekter!$A$3:$A$499, 0)),""))</f>
        <v/>
      </c>
      <c r="H151" s="38" t="str">
        <f>IF($A151="","",IFERROR(INDEX(Prosjekter!$I$3:$I$499, MATCH($A151, Prosjekter!$A$3:$A$499, 0)),""))</f>
        <v/>
      </c>
      <c r="I151" s="38" t="str">
        <f>IF($A151="","",SUMIFS(Timer!$F$3:$F$499,Timer!$C$3:$C$499,$A151,Timer!$B$3:$B$499,"&gt;="&amp;Innstillinger!$B$4,Timer!$B$3:$B$499,"&lt;="&amp;Innstillinger!$B$5))</f>
        <v/>
      </c>
      <c r="J151" s="38" t="str">
        <f t="shared" si="28"/>
        <v/>
      </c>
      <c r="K151" s="39" t="str">
        <f>IF($A151="","",SUMIFS(Timer!$H$3:$H$499,Timer!$C$3:$C$499,$A151,Timer!$B$3:$B$499,"&gt;="&amp;Innstillinger!$B$4,Timer!$B$3:$B$499,"&lt;="&amp;Innstillinger!$B$5))</f>
        <v/>
      </c>
      <c r="L151" s="42" t="str">
        <f>IF($A151="","",SUMIFS(Materialer!$I$3:$I$399,Materialer!$C$3:$C$399,$A151,Materialer!$B$3:$B$399,"&gt;="&amp;Innstillinger!$B$4,Materialer!$B$3:$B$399,"&lt;="&amp;Innstillinger!$B$5))</f>
        <v/>
      </c>
      <c r="M151" s="42" t="str">
        <f>IF($A151="","",SUMIFS('Andre kostnader'!$E$4:$E$200,'Andre kostnader'!$C$4:$C$200,$A151,'Andre kostnader'!$B$4:$B$200,"&gt;="&amp;Innstillinger!$B$4,'Andre kostnader'!$B$4:$B$200,"&lt;="&amp;Innstillinger!$B$5))</f>
        <v/>
      </c>
      <c r="N151" s="42" t="str">
        <f t="shared" si="29"/>
        <v/>
      </c>
      <c r="O151" s="42" t="str">
        <f>IF($A151="","",SUMIFS(Faktura!$E$3:$E$299,Faktura!$B$3:$B$299,$A151,Faktura!$C$3:$C$299,"&gt;="&amp;Innstillinger!$B$4,Faktura!$C$3:$C$299,"&lt;="&amp;Innstillinger!$B$5))</f>
        <v/>
      </c>
      <c r="P151" s="42" t="str">
        <f t="shared" si="30"/>
        <v/>
      </c>
      <c r="Q151" s="43" t="str">
        <f t="shared" si="31"/>
        <v/>
      </c>
      <c r="R151" s="42" t="str">
        <f t="shared" si="32"/>
        <v/>
      </c>
      <c r="S151" s="44" t="str">
        <f t="shared" si="33"/>
        <v/>
      </c>
      <c r="T151" s="44" t="str">
        <f t="shared" si="34"/>
        <v/>
      </c>
    </row>
    <row r="152" spans="1:20" ht="18" customHeight="1" x14ac:dyDescent="0.25">
      <c r="A152" s="4" t="str">
        <f>IF(Prosjekter!$A151="","",Prosjekter!$A151)</f>
        <v/>
      </c>
      <c r="B152" s="4" t="str">
        <f>IF($A152="","",IFERROR(INDEX(Prosjekter!$B$3:$B$499, MATCH($A152, Prosjekter!$A$3:$A$499, 0)),""))</f>
        <v/>
      </c>
      <c r="C152" s="4" t="str">
        <f>IF($A152="","",IFERROR(INDEX(Prosjekter!$D$3:$D$499, MATCH($A152, Prosjekter!$A$3:$A$499, 0)),""))</f>
        <v/>
      </c>
      <c r="D152" s="4" t="str">
        <f>IF($A152="","",IFERROR(INDEX(Prosjekter!$E$3:$E$499, MATCH($A152, Prosjekter!$A$3:$A$499, 0)),""))</f>
        <v/>
      </c>
      <c r="E152" s="4" t="str">
        <f>IF($A152="","",IFERROR(INDEX(Prosjekter!$H$3:$H$499, MATCH($A152, Prosjekter!$A$3:$A$499, 0)),""))</f>
        <v/>
      </c>
      <c r="F152" s="13" t="str">
        <f>IF($A152="","",IFERROR(INDEX(Prosjekter!$F$3:$F$499, MATCH($A152, Prosjekter!$A$3:$A$499, 0)),""))</f>
        <v/>
      </c>
      <c r="G152" s="13" t="str">
        <f>IF($A152="","",IFERROR(INDEX(Prosjekter!$G$3:$G$499, MATCH($A152, Prosjekter!$A$3:$A$499, 0)),""))</f>
        <v/>
      </c>
      <c r="H152" s="38" t="str">
        <f>IF($A152="","",IFERROR(INDEX(Prosjekter!$I$3:$I$499, MATCH($A152, Prosjekter!$A$3:$A$499, 0)),""))</f>
        <v/>
      </c>
      <c r="I152" s="38" t="str">
        <f>IF($A152="","",SUMIFS(Timer!$F$3:$F$499,Timer!$C$3:$C$499,$A152,Timer!$B$3:$B$499,"&gt;="&amp;Innstillinger!$B$4,Timer!$B$3:$B$499,"&lt;="&amp;Innstillinger!$B$5))</f>
        <v/>
      </c>
      <c r="J152" s="38" t="str">
        <f t="shared" si="28"/>
        <v/>
      </c>
      <c r="K152" s="39" t="str">
        <f>IF($A152="","",SUMIFS(Timer!$H$3:$H$499,Timer!$C$3:$C$499,$A152,Timer!$B$3:$B$499,"&gt;="&amp;Innstillinger!$B$4,Timer!$B$3:$B$499,"&lt;="&amp;Innstillinger!$B$5))</f>
        <v/>
      </c>
      <c r="L152" s="42" t="str">
        <f>IF($A152="","",SUMIFS(Materialer!$I$3:$I$399,Materialer!$C$3:$C$399,$A152,Materialer!$B$3:$B$399,"&gt;="&amp;Innstillinger!$B$4,Materialer!$B$3:$B$399,"&lt;="&amp;Innstillinger!$B$5))</f>
        <v/>
      </c>
      <c r="M152" s="42" t="str">
        <f>IF($A152="","",SUMIFS('Andre kostnader'!$E$4:$E$200,'Andre kostnader'!$C$4:$C$200,$A152,'Andre kostnader'!$B$4:$B$200,"&gt;="&amp;Innstillinger!$B$4,'Andre kostnader'!$B$4:$B$200,"&lt;="&amp;Innstillinger!$B$5))</f>
        <v/>
      </c>
      <c r="N152" s="42" t="str">
        <f t="shared" si="29"/>
        <v/>
      </c>
      <c r="O152" s="42" t="str">
        <f>IF($A152="","",SUMIFS(Faktura!$E$3:$E$299,Faktura!$B$3:$B$299,$A152,Faktura!$C$3:$C$299,"&gt;="&amp;Innstillinger!$B$4,Faktura!$C$3:$C$299,"&lt;="&amp;Innstillinger!$B$5))</f>
        <v/>
      </c>
      <c r="P152" s="42" t="str">
        <f t="shared" si="30"/>
        <v/>
      </c>
      <c r="Q152" s="43" t="str">
        <f t="shared" si="31"/>
        <v/>
      </c>
      <c r="R152" s="42" t="str">
        <f t="shared" si="32"/>
        <v/>
      </c>
      <c r="S152" s="44" t="str">
        <f t="shared" si="33"/>
        <v/>
      </c>
      <c r="T152" s="44" t="str">
        <f t="shared" si="34"/>
        <v/>
      </c>
    </row>
    <row r="153" spans="1:20" ht="18" customHeight="1" x14ac:dyDescent="0.25">
      <c r="A153" s="4" t="str">
        <f>IF(Prosjekter!$A152="","",Prosjekter!$A152)</f>
        <v/>
      </c>
      <c r="B153" s="4" t="str">
        <f>IF($A153="","",IFERROR(INDEX(Prosjekter!$B$3:$B$499, MATCH($A153, Prosjekter!$A$3:$A$499, 0)),""))</f>
        <v/>
      </c>
      <c r="C153" s="4" t="str">
        <f>IF($A153="","",IFERROR(INDEX(Prosjekter!$D$3:$D$499, MATCH($A153, Prosjekter!$A$3:$A$499, 0)),""))</f>
        <v/>
      </c>
      <c r="D153" s="4" t="str">
        <f>IF($A153="","",IFERROR(INDEX(Prosjekter!$E$3:$E$499, MATCH($A153, Prosjekter!$A$3:$A$499, 0)),""))</f>
        <v/>
      </c>
      <c r="E153" s="4" t="str">
        <f>IF($A153="","",IFERROR(INDEX(Prosjekter!$H$3:$H$499, MATCH($A153, Prosjekter!$A$3:$A$499, 0)),""))</f>
        <v/>
      </c>
      <c r="F153" s="13" t="str">
        <f>IF($A153="","",IFERROR(INDEX(Prosjekter!$F$3:$F$499, MATCH($A153, Prosjekter!$A$3:$A$499, 0)),""))</f>
        <v/>
      </c>
      <c r="G153" s="13" t="str">
        <f>IF($A153="","",IFERROR(INDEX(Prosjekter!$G$3:$G$499, MATCH($A153, Prosjekter!$A$3:$A$499, 0)),""))</f>
        <v/>
      </c>
      <c r="H153" s="38" t="str">
        <f>IF($A153="","",IFERROR(INDEX(Prosjekter!$I$3:$I$499, MATCH($A153, Prosjekter!$A$3:$A$499, 0)),""))</f>
        <v/>
      </c>
      <c r="I153" s="38" t="str">
        <f>IF($A153="","",SUMIFS(Timer!$F$3:$F$499,Timer!$C$3:$C$499,$A153,Timer!$B$3:$B$499,"&gt;="&amp;Innstillinger!$B$4,Timer!$B$3:$B$499,"&lt;="&amp;Innstillinger!$B$5))</f>
        <v/>
      </c>
      <c r="J153" s="38" t="str">
        <f t="shared" si="28"/>
        <v/>
      </c>
      <c r="K153" s="39" t="str">
        <f>IF($A153="","",SUMIFS(Timer!$H$3:$H$499,Timer!$C$3:$C$499,$A153,Timer!$B$3:$B$499,"&gt;="&amp;Innstillinger!$B$4,Timer!$B$3:$B$499,"&lt;="&amp;Innstillinger!$B$5))</f>
        <v/>
      </c>
      <c r="L153" s="42" t="str">
        <f>IF($A153="","",SUMIFS(Materialer!$I$3:$I$399,Materialer!$C$3:$C$399,$A153,Materialer!$B$3:$B$399,"&gt;="&amp;Innstillinger!$B$4,Materialer!$B$3:$B$399,"&lt;="&amp;Innstillinger!$B$5))</f>
        <v/>
      </c>
      <c r="M153" s="42" t="str">
        <f>IF($A153="","",SUMIFS('Andre kostnader'!$E$4:$E$200,'Andre kostnader'!$C$4:$C$200,$A153,'Andre kostnader'!$B$4:$B$200,"&gt;="&amp;Innstillinger!$B$4,'Andre kostnader'!$B$4:$B$200,"&lt;="&amp;Innstillinger!$B$5))</f>
        <v/>
      </c>
      <c r="N153" s="42" t="str">
        <f t="shared" si="29"/>
        <v/>
      </c>
      <c r="O153" s="42" t="str">
        <f>IF($A153="","",SUMIFS(Faktura!$E$3:$E$299,Faktura!$B$3:$B$299,$A153,Faktura!$C$3:$C$299,"&gt;="&amp;Innstillinger!$B$4,Faktura!$C$3:$C$299,"&lt;="&amp;Innstillinger!$B$5))</f>
        <v/>
      </c>
      <c r="P153" s="42" t="str">
        <f t="shared" si="30"/>
        <v/>
      </c>
      <c r="Q153" s="43" t="str">
        <f t="shared" si="31"/>
        <v/>
      </c>
      <c r="R153" s="42" t="str">
        <f t="shared" si="32"/>
        <v/>
      </c>
      <c r="S153" s="44" t="str">
        <f t="shared" si="33"/>
        <v/>
      </c>
      <c r="T153" s="44" t="str">
        <f t="shared" si="34"/>
        <v/>
      </c>
    </row>
    <row r="154" spans="1:20" ht="18" customHeight="1" x14ac:dyDescent="0.25">
      <c r="A154" s="4" t="str">
        <f>IF(Prosjekter!$A153="","",Prosjekter!$A153)</f>
        <v/>
      </c>
      <c r="B154" s="4" t="str">
        <f>IF($A154="","",IFERROR(INDEX(Prosjekter!$B$3:$B$499, MATCH($A154, Prosjekter!$A$3:$A$499, 0)),""))</f>
        <v/>
      </c>
      <c r="C154" s="4" t="str">
        <f>IF($A154="","",IFERROR(INDEX(Prosjekter!$D$3:$D$499, MATCH($A154, Prosjekter!$A$3:$A$499, 0)),""))</f>
        <v/>
      </c>
      <c r="D154" s="4" t="str">
        <f>IF($A154="","",IFERROR(INDEX(Prosjekter!$E$3:$E$499, MATCH($A154, Prosjekter!$A$3:$A$499, 0)),""))</f>
        <v/>
      </c>
      <c r="E154" s="4" t="str">
        <f>IF($A154="","",IFERROR(INDEX(Prosjekter!$H$3:$H$499, MATCH($A154, Prosjekter!$A$3:$A$499, 0)),""))</f>
        <v/>
      </c>
      <c r="F154" s="13" t="str">
        <f>IF($A154="","",IFERROR(INDEX(Prosjekter!$F$3:$F$499, MATCH($A154, Prosjekter!$A$3:$A$499, 0)),""))</f>
        <v/>
      </c>
      <c r="G154" s="13" t="str">
        <f>IF($A154="","",IFERROR(INDEX(Prosjekter!$G$3:$G$499, MATCH($A154, Prosjekter!$A$3:$A$499, 0)),""))</f>
        <v/>
      </c>
      <c r="H154" s="38" t="str">
        <f>IF($A154="","",IFERROR(INDEX(Prosjekter!$I$3:$I$499, MATCH($A154, Prosjekter!$A$3:$A$499, 0)),""))</f>
        <v/>
      </c>
      <c r="I154" s="38" t="str">
        <f>IF($A154="","",SUMIFS(Timer!$F$3:$F$499,Timer!$C$3:$C$499,$A154,Timer!$B$3:$B$499,"&gt;="&amp;Innstillinger!$B$4,Timer!$B$3:$B$499,"&lt;="&amp;Innstillinger!$B$5))</f>
        <v/>
      </c>
      <c r="J154" s="38" t="str">
        <f t="shared" si="28"/>
        <v/>
      </c>
      <c r="K154" s="39" t="str">
        <f>IF($A154="","",SUMIFS(Timer!$H$3:$H$499,Timer!$C$3:$C$499,$A154,Timer!$B$3:$B$499,"&gt;="&amp;Innstillinger!$B$4,Timer!$B$3:$B$499,"&lt;="&amp;Innstillinger!$B$5))</f>
        <v/>
      </c>
      <c r="L154" s="42" t="str">
        <f>IF($A154="","",SUMIFS(Materialer!$I$3:$I$399,Materialer!$C$3:$C$399,$A154,Materialer!$B$3:$B$399,"&gt;="&amp;Innstillinger!$B$4,Materialer!$B$3:$B$399,"&lt;="&amp;Innstillinger!$B$5))</f>
        <v/>
      </c>
      <c r="M154" s="42" t="str">
        <f>IF($A154="","",SUMIFS('Andre kostnader'!$E$4:$E$200,'Andre kostnader'!$C$4:$C$200,$A154,'Andre kostnader'!$B$4:$B$200,"&gt;="&amp;Innstillinger!$B$4,'Andre kostnader'!$B$4:$B$200,"&lt;="&amp;Innstillinger!$B$5))</f>
        <v/>
      </c>
      <c r="N154" s="42" t="str">
        <f t="shared" si="29"/>
        <v/>
      </c>
      <c r="O154" s="42" t="str">
        <f>IF($A154="","",SUMIFS(Faktura!$E$3:$E$299,Faktura!$B$3:$B$299,$A154,Faktura!$C$3:$C$299,"&gt;="&amp;Innstillinger!$B$4,Faktura!$C$3:$C$299,"&lt;="&amp;Innstillinger!$B$5))</f>
        <v/>
      </c>
      <c r="P154" s="42" t="str">
        <f t="shared" si="30"/>
        <v/>
      </c>
      <c r="Q154" s="43" t="str">
        <f t="shared" si="31"/>
        <v/>
      </c>
      <c r="R154" s="42" t="str">
        <f t="shared" si="32"/>
        <v/>
      </c>
      <c r="S154" s="44" t="str">
        <f t="shared" si="33"/>
        <v/>
      </c>
      <c r="T154" s="44" t="str">
        <f t="shared" si="34"/>
        <v/>
      </c>
    </row>
    <row r="155" spans="1:20" ht="18" customHeight="1" x14ac:dyDescent="0.25">
      <c r="A155" s="4" t="str">
        <f>IF(Prosjekter!$A154="","",Prosjekter!$A154)</f>
        <v/>
      </c>
      <c r="B155" s="4" t="str">
        <f>IF($A155="","",IFERROR(INDEX(Prosjekter!$B$3:$B$499, MATCH($A155, Prosjekter!$A$3:$A$499, 0)),""))</f>
        <v/>
      </c>
      <c r="C155" s="4" t="str">
        <f>IF($A155="","",IFERROR(INDEX(Prosjekter!$D$3:$D$499, MATCH($A155, Prosjekter!$A$3:$A$499, 0)),""))</f>
        <v/>
      </c>
      <c r="D155" s="4" t="str">
        <f>IF($A155="","",IFERROR(INDEX(Prosjekter!$E$3:$E$499, MATCH($A155, Prosjekter!$A$3:$A$499, 0)),""))</f>
        <v/>
      </c>
      <c r="E155" s="4" t="str">
        <f>IF($A155="","",IFERROR(INDEX(Prosjekter!$H$3:$H$499, MATCH($A155, Prosjekter!$A$3:$A$499, 0)),""))</f>
        <v/>
      </c>
      <c r="F155" s="13" t="str">
        <f>IF($A155="","",IFERROR(INDEX(Prosjekter!$F$3:$F$499, MATCH($A155, Prosjekter!$A$3:$A$499, 0)),""))</f>
        <v/>
      </c>
      <c r="G155" s="13" t="str">
        <f>IF($A155="","",IFERROR(INDEX(Prosjekter!$G$3:$G$499, MATCH($A155, Prosjekter!$A$3:$A$499, 0)),""))</f>
        <v/>
      </c>
      <c r="H155" s="38" t="str">
        <f>IF($A155="","",IFERROR(INDEX(Prosjekter!$I$3:$I$499, MATCH($A155, Prosjekter!$A$3:$A$499, 0)),""))</f>
        <v/>
      </c>
      <c r="I155" s="38" t="str">
        <f>IF($A155="","",SUMIFS(Timer!$F$3:$F$499,Timer!$C$3:$C$499,$A155,Timer!$B$3:$B$499,"&gt;="&amp;Innstillinger!$B$4,Timer!$B$3:$B$499,"&lt;="&amp;Innstillinger!$B$5))</f>
        <v/>
      </c>
      <c r="J155" s="38" t="str">
        <f t="shared" si="28"/>
        <v/>
      </c>
      <c r="K155" s="39" t="str">
        <f>IF($A155="","",SUMIFS(Timer!$H$3:$H$499,Timer!$C$3:$C$499,$A155,Timer!$B$3:$B$499,"&gt;="&amp;Innstillinger!$B$4,Timer!$B$3:$B$499,"&lt;="&amp;Innstillinger!$B$5))</f>
        <v/>
      </c>
      <c r="L155" s="42" t="str">
        <f>IF($A155="","",SUMIFS(Materialer!$I$3:$I$399,Materialer!$C$3:$C$399,$A155,Materialer!$B$3:$B$399,"&gt;="&amp;Innstillinger!$B$4,Materialer!$B$3:$B$399,"&lt;="&amp;Innstillinger!$B$5))</f>
        <v/>
      </c>
      <c r="M155" s="42" t="str">
        <f>IF($A155="","",SUMIFS('Andre kostnader'!$E$4:$E$200,'Andre kostnader'!$C$4:$C$200,$A155,'Andre kostnader'!$B$4:$B$200,"&gt;="&amp;Innstillinger!$B$4,'Andre kostnader'!$B$4:$B$200,"&lt;="&amp;Innstillinger!$B$5))</f>
        <v/>
      </c>
      <c r="N155" s="42" t="str">
        <f t="shared" si="29"/>
        <v/>
      </c>
      <c r="O155" s="42" t="str">
        <f>IF($A155="","",SUMIFS(Faktura!$E$3:$E$299,Faktura!$B$3:$B$299,$A155,Faktura!$C$3:$C$299,"&gt;="&amp;Innstillinger!$B$4,Faktura!$C$3:$C$299,"&lt;="&amp;Innstillinger!$B$5))</f>
        <v/>
      </c>
      <c r="P155" s="42" t="str">
        <f t="shared" si="30"/>
        <v/>
      </c>
      <c r="Q155" s="43" t="str">
        <f t="shared" si="31"/>
        <v/>
      </c>
      <c r="R155" s="42" t="str">
        <f t="shared" si="32"/>
        <v/>
      </c>
      <c r="S155" s="44" t="str">
        <f t="shared" si="33"/>
        <v/>
      </c>
      <c r="T155" s="44" t="str">
        <f t="shared" si="34"/>
        <v/>
      </c>
    </row>
    <row r="156" spans="1:20" ht="18" customHeight="1" x14ac:dyDescent="0.25">
      <c r="A156" s="4" t="str">
        <f>IF(Prosjekter!$A155="","",Prosjekter!$A155)</f>
        <v/>
      </c>
      <c r="B156" s="4" t="str">
        <f>IF($A156="","",IFERROR(INDEX(Prosjekter!$B$3:$B$499, MATCH($A156, Prosjekter!$A$3:$A$499, 0)),""))</f>
        <v/>
      </c>
      <c r="C156" s="4" t="str">
        <f>IF($A156="","",IFERROR(INDEX(Prosjekter!$D$3:$D$499, MATCH($A156, Prosjekter!$A$3:$A$499, 0)),""))</f>
        <v/>
      </c>
      <c r="D156" s="4" t="str">
        <f>IF($A156="","",IFERROR(INDEX(Prosjekter!$E$3:$E$499, MATCH($A156, Prosjekter!$A$3:$A$499, 0)),""))</f>
        <v/>
      </c>
      <c r="E156" s="4" t="str">
        <f>IF($A156="","",IFERROR(INDEX(Prosjekter!$H$3:$H$499, MATCH($A156, Prosjekter!$A$3:$A$499, 0)),""))</f>
        <v/>
      </c>
      <c r="F156" s="13" t="str">
        <f>IF($A156="","",IFERROR(INDEX(Prosjekter!$F$3:$F$499, MATCH($A156, Prosjekter!$A$3:$A$499, 0)),""))</f>
        <v/>
      </c>
      <c r="G156" s="13" t="str">
        <f>IF($A156="","",IFERROR(INDEX(Prosjekter!$G$3:$G$499, MATCH($A156, Prosjekter!$A$3:$A$499, 0)),""))</f>
        <v/>
      </c>
      <c r="H156" s="38" t="str">
        <f>IF($A156="","",IFERROR(INDEX(Prosjekter!$I$3:$I$499, MATCH($A156, Prosjekter!$A$3:$A$499, 0)),""))</f>
        <v/>
      </c>
      <c r="I156" s="38" t="str">
        <f>IF($A156="","",SUMIFS(Timer!$F$3:$F$499,Timer!$C$3:$C$499,$A156,Timer!$B$3:$B$499,"&gt;="&amp;Innstillinger!$B$4,Timer!$B$3:$B$499,"&lt;="&amp;Innstillinger!$B$5))</f>
        <v/>
      </c>
      <c r="J156" s="38" t="str">
        <f t="shared" si="28"/>
        <v/>
      </c>
      <c r="K156" s="39" t="str">
        <f>IF($A156="","",SUMIFS(Timer!$H$3:$H$499,Timer!$C$3:$C$499,$A156,Timer!$B$3:$B$499,"&gt;="&amp;Innstillinger!$B$4,Timer!$B$3:$B$499,"&lt;="&amp;Innstillinger!$B$5))</f>
        <v/>
      </c>
      <c r="L156" s="42" t="str">
        <f>IF($A156="","",SUMIFS(Materialer!$I$3:$I$399,Materialer!$C$3:$C$399,$A156,Materialer!$B$3:$B$399,"&gt;="&amp;Innstillinger!$B$4,Materialer!$B$3:$B$399,"&lt;="&amp;Innstillinger!$B$5))</f>
        <v/>
      </c>
      <c r="M156" s="42" t="str">
        <f>IF($A156="","",SUMIFS('Andre kostnader'!$E$4:$E$200,'Andre kostnader'!$C$4:$C$200,$A156,'Andre kostnader'!$B$4:$B$200,"&gt;="&amp;Innstillinger!$B$4,'Andre kostnader'!$B$4:$B$200,"&lt;="&amp;Innstillinger!$B$5))</f>
        <v/>
      </c>
      <c r="N156" s="42" t="str">
        <f t="shared" si="29"/>
        <v/>
      </c>
      <c r="O156" s="42" t="str">
        <f>IF($A156="","",SUMIFS(Faktura!$E$3:$E$299,Faktura!$B$3:$B$299,$A156,Faktura!$C$3:$C$299,"&gt;="&amp;Innstillinger!$B$4,Faktura!$C$3:$C$299,"&lt;="&amp;Innstillinger!$B$5))</f>
        <v/>
      </c>
      <c r="P156" s="42" t="str">
        <f t="shared" si="30"/>
        <v/>
      </c>
      <c r="Q156" s="43" t="str">
        <f t="shared" si="31"/>
        <v/>
      </c>
      <c r="R156" s="42" t="str">
        <f t="shared" si="32"/>
        <v/>
      </c>
      <c r="S156" s="44" t="str">
        <f t="shared" si="33"/>
        <v/>
      </c>
      <c r="T156" s="44" t="str">
        <f t="shared" si="34"/>
        <v/>
      </c>
    </row>
    <row r="157" spans="1:20" ht="18" customHeight="1" x14ac:dyDescent="0.25">
      <c r="A157" s="4" t="str">
        <f>IF(Prosjekter!$A156="","",Prosjekter!$A156)</f>
        <v/>
      </c>
      <c r="B157" s="4" t="str">
        <f>IF($A157="","",IFERROR(INDEX(Prosjekter!$B$3:$B$499, MATCH($A157, Prosjekter!$A$3:$A$499, 0)),""))</f>
        <v/>
      </c>
      <c r="C157" s="4" t="str">
        <f>IF($A157="","",IFERROR(INDEX(Prosjekter!$D$3:$D$499, MATCH($A157, Prosjekter!$A$3:$A$499, 0)),""))</f>
        <v/>
      </c>
      <c r="D157" s="4" t="str">
        <f>IF($A157="","",IFERROR(INDEX(Prosjekter!$E$3:$E$499, MATCH($A157, Prosjekter!$A$3:$A$499, 0)),""))</f>
        <v/>
      </c>
      <c r="E157" s="4" t="str">
        <f>IF($A157="","",IFERROR(INDEX(Prosjekter!$H$3:$H$499, MATCH($A157, Prosjekter!$A$3:$A$499, 0)),""))</f>
        <v/>
      </c>
      <c r="F157" s="13" t="str">
        <f>IF($A157="","",IFERROR(INDEX(Prosjekter!$F$3:$F$499, MATCH($A157, Prosjekter!$A$3:$A$499, 0)),""))</f>
        <v/>
      </c>
      <c r="G157" s="13" t="str">
        <f>IF($A157="","",IFERROR(INDEX(Prosjekter!$G$3:$G$499, MATCH($A157, Prosjekter!$A$3:$A$499, 0)),""))</f>
        <v/>
      </c>
      <c r="H157" s="38" t="str">
        <f>IF($A157="","",IFERROR(INDEX(Prosjekter!$I$3:$I$499, MATCH($A157, Prosjekter!$A$3:$A$499, 0)),""))</f>
        <v/>
      </c>
      <c r="I157" s="38" t="str">
        <f>IF($A157="","",SUMIFS(Timer!$F$3:$F$499,Timer!$C$3:$C$499,$A157,Timer!$B$3:$B$499,"&gt;="&amp;Innstillinger!$B$4,Timer!$B$3:$B$499,"&lt;="&amp;Innstillinger!$B$5))</f>
        <v/>
      </c>
      <c r="J157" s="38" t="str">
        <f t="shared" si="28"/>
        <v/>
      </c>
      <c r="K157" s="39" t="str">
        <f>IF($A157="","",SUMIFS(Timer!$H$3:$H$499,Timer!$C$3:$C$499,$A157,Timer!$B$3:$B$499,"&gt;="&amp;Innstillinger!$B$4,Timer!$B$3:$B$499,"&lt;="&amp;Innstillinger!$B$5))</f>
        <v/>
      </c>
      <c r="L157" s="42" t="str">
        <f>IF($A157="","",SUMIFS(Materialer!$I$3:$I$399,Materialer!$C$3:$C$399,$A157,Materialer!$B$3:$B$399,"&gt;="&amp;Innstillinger!$B$4,Materialer!$B$3:$B$399,"&lt;="&amp;Innstillinger!$B$5))</f>
        <v/>
      </c>
      <c r="M157" s="42" t="str">
        <f>IF($A157="","",SUMIFS('Andre kostnader'!$E$4:$E$200,'Andre kostnader'!$C$4:$C$200,$A157,'Andre kostnader'!$B$4:$B$200,"&gt;="&amp;Innstillinger!$B$4,'Andre kostnader'!$B$4:$B$200,"&lt;="&amp;Innstillinger!$B$5))</f>
        <v/>
      </c>
      <c r="N157" s="42" t="str">
        <f t="shared" si="29"/>
        <v/>
      </c>
      <c r="O157" s="42" t="str">
        <f>IF($A157="","",SUMIFS(Faktura!$E$3:$E$299,Faktura!$B$3:$B$299,$A157,Faktura!$C$3:$C$299,"&gt;="&amp;Innstillinger!$B$4,Faktura!$C$3:$C$299,"&lt;="&amp;Innstillinger!$B$5))</f>
        <v/>
      </c>
      <c r="P157" s="42" t="str">
        <f t="shared" si="30"/>
        <v/>
      </c>
      <c r="Q157" s="43" t="str">
        <f t="shared" si="31"/>
        <v/>
      </c>
      <c r="R157" s="42" t="str">
        <f t="shared" si="32"/>
        <v/>
      </c>
      <c r="S157" s="44" t="str">
        <f t="shared" si="33"/>
        <v/>
      </c>
      <c r="T157" s="44" t="str">
        <f t="shared" si="34"/>
        <v/>
      </c>
    </row>
    <row r="158" spans="1:20" ht="18" customHeight="1" x14ac:dyDescent="0.25">
      <c r="A158" s="4" t="str">
        <f>IF(Prosjekter!$A157="","",Prosjekter!$A157)</f>
        <v/>
      </c>
      <c r="B158" s="4" t="str">
        <f>IF($A158="","",IFERROR(INDEX(Prosjekter!$B$3:$B$499, MATCH($A158, Prosjekter!$A$3:$A$499, 0)),""))</f>
        <v/>
      </c>
      <c r="C158" s="4" t="str">
        <f>IF($A158="","",IFERROR(INDEX(Prosjekter!$D$3:$D$499, MATCH($A158, Prosjekter!$A$3:$A$499, 0)),""))</f>
        <v/>
      </c>
      <c r="D158" s="4" t="str">
        <f>IF($A158="","",IFERROR(INDEX(Prosjekter!$E$3:$E$499, MATCH($A158, Prosjekter!$A$3:$A$499, 0)),""))</f>
        <v/>
      </c>
      <c r="E158" s="4" t="str">
        <f>IF($A158="","",IFERROR(INDEX(Prosjekter!$H$3:$H$499, MATCH($A158, Prosjekter!$A$3:$A$499, 0)),""))</f>
        <v/>
      </c>
      <c r="F158" s="13" t="str">
        <f>IF($A158="","",IFERROR(INDEX(Prosjekter!$F$3:$F$499, MATCH($A158, Prosjekter!$A$3:$A$499, 0)),""))</f>
        <v/>
      </c>
      <c r="G158" s="13" t="str">
        <f>IF($A158="","",IFERROR(INDEX(Prosjekter!$G$3:$G$499, MATCH($A158, Prosjekter!$A$3:$A$499, 0)),""))</f>
        <v/>
      </c>
      <c r="H158" s="38" t="str">
        <f>IF($A158="","",IFERROR(INDEX(Prosjekter!$I$3:$I$499, MATCH($A158, Prosjekter!$A$3:$A$499, 0)),""))</f>
        <v/>
      </c>
      <c r="I158" s="38" t="str">
        <f>IF($A158="","",SUMIFS(Timer!$F$3:$F$499,Timer!$C$3:$C$499,$A158,Timer!$B$3:$B$499,"&gt;="&amp;Innstillinger!$B$4,Timer!$B$3:$B$499,"&lt;="&amp;Innstillinger!$B$5))</f>
        <v/>
      </c>
      <c r="J158" s="38" t="str">
        <f t="shared" si="28"/>
        <v/>
      </c>
      <c r="K158" s="39" t="str">
        <f>IF($A158="","",SUMIFS(Timer!$H$3:$H$499,Timer!$C$3:$C$499,$A158,Timer!$B$3:$B$499,"&gt;="&amp;Innstillinger!$B$4,Timer!$B$3:$B$499,"&lt;="&amp;Innstillinger!$B$5))</f>
        <v/>
      </c>
      <c r="L158" s="42" t="str">
        <f>IF($A158="","",SUMIFS(Materialer!$I$3:$I$399,Materialer!$C$3:$C$399,$A158,Materialer!$B$3:$B$399,"&gt;="&amp;Innstillinger!$B$4,Materialer!$B$3:$B$399,"&lt;="&amp;Innstillinger!$B$5))</f>
        <v/>
      </c>
      <c r="M158" s="42" t="str">
        <f>IF($A158="","",SUMIFS('Andre kostnader'!$E$4:$E$200,'Andre kostnader'!$C$4:$C$200,$A158,'Andre kostnader'!$B$4:$B$200,"&gt;="&amp;Innstillinger!$B$4,'Andre kostnader'!$B$4:$B$200,"&lt;="&amp;Innstillinger!$B$5))</f>
        <v/>
      </c>
      <c r="N158" s="42" t="str">
        <f t="shared" si="29"/>
        <v/>
      </c>
      <c r="O158" s="42" t="str">
        <f>IF($A158="","",SUMIFS(Faktura!$E$3:$E$299,Faktura!$B$3:$B$299,$A158,Faktura!$C$3:$C$299,"&gt;="&amp;Innstillinger!$B$4,Faktura!$C$3:$C$299,"&lt;="&amp;Innstillinger!$B$5))</f>
        <v/>
      </c>
      <c r="P158" s="42" t="str">
        <f t="shared" si="30"/>
        <v/>
      </c>
      <c r="Q158" s="43" t="str">
        <f t="shared" si="31"/>
        <v/>
      </c>
      <c r="R158" s="42" t="str">
        <f t="shared" si="32"/>
        <v/>
      </c>
      <c r="S158" s="44" t="str">
        <f t="shared" si="33"/>
        <v/>
      </c>
      <c r="T158" s="44" t="str">
        <f t="shared" si="34"/>
        <v/>
      </c>
    </row>
    <row r="159" spans="1:20" ht="18" customHeight="1" x14ac:dyDescent="0.25">
      <c r="A159" s="4" t="str">
        <f>IF(Prosjekter!$A158="","",Prosjekter!$A158)</f>
        <v/>
      </c>
      <c r="B159" s="4" t="str">
        <f>IF($A159="","",IFERROR(INDEX(Prosjekter!$B$3:$B$499, MATCH($A159, Prosjekter!$A$3:$A$499, 0)),""))</f>
        <v/>
      </c>
      <c r="C159" s="4" t="str">
        <f>IF($A159="","",IFERROR(INDEX(Prosjekter!$D$3:$D$499, MATCH($A159, Prosjekter!$A$3:$A$499, 0)),""))</f>
        <v/>
      </c>
      <c r="D159" s="4" t="str">
        <f>IF($A159="","",IFERROR(INDEX(Prosjekter!$E$3:$E$499, MATCH($A159, Prosjekter!$A$3:$A$499, 0)),""))</f>
        <v/>
      </c>
      <c r="E159" s="4" t="str">
        <f>IF($A159="","",IFERROR(INDEX(Prosjekter!$H$3:$H$499, MATCH($A159, Prosjekter!$A$3:$A$499, 0)),""))</f>
        <v/>
      </c>
      <c r="F159" s="13" t="str">
        <f>IF($A159="","",IFERROR(INDEX(Prosjekter!$F$3:$F$499, MATCH($A159, Prosjekter!$A$3:$A$499, 0)),""))</f>
        <v/>
      </c>
      <c r="G159" s="13" t="str">
        <f>IF($A159="","",IFERROR(INDEX(Prosjekter!$G$3:$G$499, MATCH($A159, Prosjekter!$A$3:$A$499, 0)),""))</f>
        <v/>
      </c>
      <c r="H159" s="38" t="str">
        <f>IF($A159="","",IFERROR(INDEX(Prosjekter!$I$3:$I$499, MATCH($A159, Prosjekter!$A$3:$A$499, 0)),""))</f>
        <v/>
      </c>
      <c r="I159" s="38" t="str">
        <f>IF($A159="","",SUMIFS(Timer!$F$3:$F$499,Timer!$C$3:$C$499,$A159,Timer!$B$3:$B$499,"&gt;="&amp;Innstillinger!$B$4,Timer!$B$3:$B$499,"&lt;="&amp;Innstillinger!$B$5))</f>
        <v/>
      </c>
      <c r="J159" s="38" t="str">
        <f t="shared" si="28"/>
        <v/>
      </c>
      <c r="K159" s="39" t="str">
        <f>IF($A159="","",SUMIFS(Timer!$H$3:$H$499,Timer!$C$3:$C$499,$A159,Timer!$B$3:$B$499,"&gt;="&amp;Innstillinger!$B$4,Timer!$B$3:$B$499,"&lt;="&amp;Innstillinger!$B$5))</f>
        <v/>
      </c>
      <c r="L159" s="42" t="str">
        <f>IF($A159="","",SUMIFS(Materialer!$I$3:$I$399,Materialer!$C$3:$C$399,$A159,Materialer!$B$3:$B$399,"&gt;="&amp;Innstillinger!$B$4,Materialer!$B$3:$B$399,"&lt;="&amp;Innstillinger!$B$5))</f>
        <v/>
      </c>
      <c r="M159" s="42" t="str">
        <f>IF($A159="","",SUMIFS('Andre kostnader'!$E$4:$E$200,'Andre kostnader'!$C$4:$C$200,$A159,'Andre kostnader'!$B$4:$B$200,"&gt;="&amp;Innstillinger!$B$4,'Andre kostnader'!$B$4:$B$200,"&lt;="&amp;Innstillinger!$B$5))</f>
        <v/>
      </c>
      <c r="N159" s="42" t="str">
        <f t="shared" si="29"/>
        <v/>
      </c>
      <c r="O159" s="42" t="str">
        <f>IF($A159="","",SUMIFS(Faktura!$E$3:$E$299,Faktura!$B$3:$B$299,$A159,Faktura!$C$3:$C$299,"&gt;="&amp;Innstillinger!$B$4,Faktura!$C$3:$C$299,"&lt;="&amp;Innstillinger!$B$5))</f>
        <v/>
      </c>
      <c r="P159" s="42" t="str">
        <f t="shared" si="30"/>
        <v/>
      </c>
      <c r="Q159" s="43" t="str">
        <f t="shared" si="31"/>
        <v/>
      </c>
      <c r="R159" s="42" t="str">
        <f t="shared" si="32"/>
        <v/>
      </c>
      <c r="S159" s="44" t="str">
        <f t="shared" si="33"/>
        <v/>
      </c>
      <c r="T159" s="44" t="str">
        <f t="shared" si="34"/>
        <v/>
      </c>
    </row>
    <row r="160" spans="1:20" ht="18" customHeight="1" x14ac:dyDescent="0.25">
      <c r="A160" s="4" t="str">
        <f>IF(Prosjekter!$A159="","",Prosjekter!$A159)</f>
        <v/>
      </c>
      <c r="B160" s="4" t="str">
        <f>IF($A160="","",IFERROR(INDEX(Prosjekter!$B$3:$B$499, MATCH($A160, Prosjekter!$A$3:$A$499, 0)),""))</f>
        <v/>
      </c>
      <c r="C160" s="4" t="str">
        <f>IF($A160="","",IFERROR(INDEX(Prosjekter!$D$3:$D$499, MATCH($A160, Prosjekter!$A$3:$A$499, 0)),""))</f>
        <v/>
      </c>
      <c r="D160" s="4" t="str">
        <f>IF($A160="","",IFERROR(INDEX(Prosjekter!$E$3:$E$499, MATCH($A160, Prosjekter!$A$3:$A$499, 0)),""))</f>
        <v/>
      </c>
      <c r="E160" s="4" t="str">
        <f>IF($A160="","",IFERROR(INDEX(Prosjekter!$H$3:$H$499, MATCH($A160, Prosjekter!$A$3:$A$499, 0)),""))</f>
        <v/>
      </c>
      <c r="F160" s="13" t="str">
        <f>IF($A160="","",IFERROR(INDEX(Prosjekter!$F$3:$F$499, MATCH($A160, Prosjekter!$A$3:$A$499, 0)),""))</f>
        <v/>
      </c>
      <c r="G160" s="13" t="str">
        <f>IF($A160="","",IFERROR(INDEX(Prosjekter!$G$3:$G$499, MATCH($A160, Prosjekter!$A$3:$A$499, 0)),""))</f>
        <v/>
      </c>
      <c r="H160" s="38" t="str">
        <f>IF($A160="","",IFERROR(INDEX(Prosjekter!$I$3:$I$499, MATCH($A160, Prosjekter!$A$3:$A$499, 0)),""))</f>
        <v/>
      </c>
      <c r="I160" s="38" t="str">
        <f>IF($A160="","",SUMIFS(Timer!$F$3:$F$499,Timer!$C$3:$C$499,$A160,Timer!$B$3:$B$499,"&gt;="&amp;Innstillinger!$B$4,Timer!$B$3:$B$499,"&lt;="&amp;Innstillinger!$B$5))</f>
        <v/>
      </c>
      <c r="J160" s="38" t="str">
        <f t="shared" si="28"/>
        <v/>
      </c>
      <c r="K160" s="39" t="str">
        <f>IF($A160="","",SUMIFS(Timer!$H$3:$H$499,Timer!$C$3:$C$499,$A160,Timer!$B$3:$B$499,"&gt;="&amp;Innstillinger!$B$4,Timer!$B$3:$B$499,"&lt;="&amp;Innstillinger!$B$5))</f>
        <v/>
      </c>
      <c r="L160" s="42" t="str">
        <f>IF($A160="","",SUMIFS(Materialer!$I$3:$I$399,Materialer!$C$3:$C$399,$A160,Materialer!$B$3:$B$399,"&gt;="&amp;Innstillinger!$B$4,Materialer!$B$3:$B$399,"&lt;="&amp;Innstillinger!$B$5))</f>
        <v/>
      </c>
      <c r="M160" s="42" t="str">
        <f>IF($A160="","",SUMIFS('Andre kostnader'!$E$4:$E$200,'Andre kostnader'!$C$4:$C$200,$A160,'Andre kostnader'!$B$4:$B$200,"&gt;="&amp;Innstillinger!$B$4,'Andre kostnader'!$B$4:$B$200,"&lt;="&amp;Innstillinger!$B$5))</f>
        <v/>
      </c>
      <c r="N160" s="42" t="str">
        <f t="shared" si="29"/>
        <v/>
      </c>
      <c r="O160" s="42" t="str">
        <f>IF($A160="","",SUMIFS(Faktura!$E$3:$E$299,Faktura!$B$3:$B$299,$A160,Faktura!$C$3:$C$299,"&gt;="&amp;Innstillinger!$B$4,Faktura!$C$3:$C$299,"&lt;="&amp;Innstillinger!$B$5))</f>
        <v/>
      </c>
      <c r="P160" s="42" t="str">
        <f t="shared" si="30"/>
        <v/>
      </c>
      <c r="Q160" s="43" t="str">
        <f t="shared" si="31"/>
        <v/>
      </c>
      <c r="R160" s="42" t="str">
        <f t="shared" si="32"/>
        <v/>
      </c>
      <c r="S160" s="44" t="str">
        <f t="shared" si="33"/>
        <v/>
      </c>
      <c r="T160" s="44" t="str">
        <f t="shared" si="34"/>
        <v/>
      </c>
    </row>
    <row r="161" spans="1:20" ht="18" customHeight="1" x14ac:dyDescent="0.25">
      <c r="A161" s="4" t="str">
        <f>IF(Prosjekter!$A160="","",Prosjekter!$A160)</f>
        <v/>
      </c>
      <c r="B161" s="4" t="str">
        <f>IF($A161="","",IFERROR(INDEX(Prosjekter!$B$3:$B$499, MATCH($A161, Prosjekter!$A$3:$A$499, 0)),""))</f>
        <v/>
      </c>
      <c r="C161" s="4" t="str">
        <f>IF($A161="","",IFERROR(INDEX(Prosjekter!$D$3:$D$499, MATCH($A161, Prosjekter!$A$3:$A$499, 0)),""))</f>
        <v/>
      </c>
      <c r="D161" s="4" t="str">
        <f>IF($A161="","",IFERROR(INDEX(Prosjekter!$E$3:$E$499, MATCH($A161, Prosjekter!$A$3:$A$499, 0)),""))</f>
        <v/>
      </c>
      <c r="E161" s="4" t="str">
        <f>IF($A161="","",IFERROR(INDEX(Prosjekter!$H$3:$H$499, MATCH($A161, Prosjekter!$A$3:$A$499, 0)),""))</f>
        <v/>
      </c>
      <c r="F161" s="13" t="str">
        <f>IF($A161="","",IFERROR(INDEX(Prosjekter!$F$3:$F$499, MATCH($A161, Prosjekter!$A$3:$A$499, 0)),""))</f>
        <v/>
      </c>
      <c r="G161" s="13" t="str">
        <f>IF($A161="","",IFERROR(INDEX(Prosjekter!$G$3:$G$499, MATCH($A161, Prosjekter!$A$3:$A$499, 0)),""))</f>
        <v/>
      </c>
      <c r="H161" s="38" t="str">
        <f>IF($A161="","",IFERROR(INDEX(Prosjekter!$I$3:$I$499, MATCH($A161, Prosjekter!$A$3:$A$499, 0)),""))</f>
        <v/>
      </c>
      <c r="I161" s="38" t="str">
        <f>IF($A161="","",SUMIFS(Timer!$F$3:$F$499,Timer!$C$3:$C$499,$A161,Timer!$B$3:$B$499,"&gt;="&amp;Innstillinger!$B$4,Timer!$B$3:$B$499,"&lt;="&amp;Innstillinger!$B$5))</f>
        <v/>
      </c>
      <c r="J161" s="38" t="str">
        <f t="shared" si="28"/>
        <v/>
      </c>
      <c r="K161" s="39" t="str">
        <f>IF($A161="","",SUMIFS(Timer!$H$3:$H$499,Timer!$C$3:$C$499,$A161,Timer!$B$3:$B$499,"&gt;="&amp;Innstillinger!$B$4,Timer!$B$3:$B$499,"&lt;="&amp;Innstillinger!$B$5))</f>
        <v/>
      </c>
      <c r="L161" s="42" t="str">
        <f>IF($A161="","",SUMIFS(Materialer!$I$3:$I$399,Materialer!$C$3:$C$399,$A161,Materialer!$B$3:$B$399,"&gt;="&amp;Innstillinger!$B$4,Materialer!$B$3:$B$399,"&lt;="&amp;Innstillinger!$B$5))</f>
        <v/>
      </c>
      <c r="M161" s="42" t="str">
        <f>IF($A161="","",SUMIFS('Andre kostnader'!$E$4:$E$200,'Andre kostnader'!$C$4:$C$200,$A161,'Andre kostnader'!$B$4:$B$200,"&gt;="&amp;Innstillinger!$B$4,'Andre kostnader'!$B$4:$B$200,"&lt;="&amp;Innstillinger!$B$5))</f>
        <v/>
      </c>
      <c r="N161" s="42" t="str">
        <f t="shared" si="29"/>
        <v/>
      </c>
      <c r="O161" s="42" t="str">
        <f>IF($A161="","",SUMIFS(Faktura!$E$3:$E$299,Faktura!$B$3:$B$299,$A161,Faktura!$C$3:$C$299,"&gt;="&amp;Innstillinger!$B$4,Faktura!$C$3:$C$299,"&lt;="&amp;Innstillinger!$B$5))</f>
        <v/>
      </c>
      <c r="P161" s="42" t="str">
        <f t="shared" si="30"/>
        <v/>
      </c>
      <c r="Q161" s="43" t="str">
        <f t="shared" si="31"/>
        <v/>
      </c>
      <c r="R161" s="42" t="str">
        <f t="shared" si="32"/>
        <v/>
      </c>
      <c r="S161" s="44" t="str">
        <f t="shared" si="33"/>
        <v/>
      </c>
      <c r="T161" s="44" t="str">
        <f t="shared" si="34"/>
        <v/>
      </c>
    </row>
    <row r="162" spans="1:20" ht="18" customHeight="1" x14ac:dyDescent="0.25">
      <c r="A162" s="4" t="str">
        <f>IF(Prosjekter!$A161="","",Prosjekter!$A161)</f>
        <v/>
      </c>
      <c r="B162" s="4" t="str">
        <f>IF($A162="","",IFERROR(INDEX(Prosjekter!$B$3:$B$499, MATCH($A162, Prosjekter!$A$3:$A$499, 0)),""))</f>
        <v/>
      </c>
      <c r="C162" s="4" t="str">
        <f>IF($A162="","",IFERROR(INDEX(Prosjekter!$D$3:$D$499, MATCH($A162, Prosjekter!$A$3:$A$499, 0)),""))</f>
        <v/>
      </c>
      <c r="D162" s="4" t="str">
        <f>IF($A162="","",IFERROR(INDEX(Prosjekter!$E$3:$E$499, MATCH($A162, Prosjekter!$A$3:$A$499, 0)),""))</f>
        <v/>
      </c>
      <c r="E162" s="4" t="str">
        <f>IF($A162="","",IFERROR(INDEX(Prosjekter!$H$3:$H$499, MATCH($A162, Prosjekter!$A$3:$A$499, 0)),""))</f>
        <v/>
      </c>
      <c r="F162" s="13" t="str">
        <f>IF($A162="","",IFERROR(INDEX(Prosjekter!$F$3:$F$499, MATCH($A162, Prosjekter!$A$3:$A$499, 0)),""))</f>
        <v/>
      </c>
      <c r="G162" s="13" t="str">
        <f>IF($A162="","",IFERROR(INDEX(Prosjekter!$G$3:$G$499, MATCH($A162, Prosjekter!$A$3:$A$499, 0)),""))</f>
        <v/>
      </c>
      <c r="H162" s="38" t="str">
        <f>IF($A162="","",IFERROR(INDEX(Prosjekter!$I$3:$I$499, MATCH($A162, Prosjekter!$A$3:$A$499, 0)),""))</f>
        <v/>
      </c>
      <c r="I162" s="38" t="str">
        <f>IF($A162="","",SUMIFS(Timer!$F$3:$F$499,Timer!$C$3:$C$499,$A162,Timer!$B$3:$B$499,"&gt;="&amp;Innstillinger!$B$4,Timer!$B$3:$B$499,"&lt;="&amp;Innstillinger!$B$5))</f>
        <v/>
      </c>
      <c r="J162" s="38" t="str">
        <f t="shared" si="28"/>
        <v/>
      </c>
      <c r="K162" s="39" t="str">
        <f>IF($A162="","",SUMIFS(Timer!$H$3:$H$499,Timer!$C$3:$C$499,$A162,Timer!$B$3:$B$499,"&gt;="&amp;Innstillinger!$B$4,Timer!$B$3:$B$499,"&lt;="&amp;Innstillinger!$B$5))</f>
        <v/>
      </c>
      <c r="L162" s="42" t="str">
        <f>IF($A162="","",SUMIFS(Materialer!$I$3:$I$399,Materialer!$C$3:$C$399,$A162,Materialer!$B$3:$B$399,"&gt;="&amp;Innstillinger!$B$4,Materialer!$B$3:$B$399,"&lt;="&amp;Innstillinger!$B$5))</f>
        <v/>
      </c>
      <c r="M162" s="42" t="str">
        <f>IF($A162="","",SUMIFS('Andre kostnader'!$E$4:$E$200,'Andre kostnader'!$C$4:$C$200,$A162,'Andre kostnader'!$B$4:$B$200,"&gt;="&amp;Innstillinger!$B$4,'Andre kostnader'!$B$4:$B$200,"&lt;="&amp;Innstillinger!$B$5))</f>
        <v/>
      </c>
      <c r="N162" s="42" t="str">
        <f t="shared" si="29"/>
        <v/>
      </c>
      <c r="O162" s="42" t="str">
        <f>IF($A162="","",SUMIFS(Faktura!$E$3:$E$299,Faktura!$B$3:$B$299,$A162,Faktura!$C$3:$C$299,"&gt;="&amp;Innstillinger!$B$4,Faktura!$C$3:$C$299,"&lt;="&amp;Innstillinger!$B$5))</f>
        <v/>
      </c>
      <c r="P162" s="42" t="str">
        <f t="shared" si="30"/>
        <v/>
      </c>
      <c r="Q162" s="43" t="str">
        <f t="shared" si="31"/>
        <v/>
      </c>
      <c r="R162" s="42" t="str">
        <f t="shared" si="32"/>
        <v/>
      </c>
      <c r="S162" s="44" t="str">
        <f t="shared" si="33"/>
        <v/>
      </c>
      <c r="T162" s="44" t="str">
        <f t="shared" si="34"/>
        <v/>
      </c>
    </row>
    <row r="163" spans="1:20" ht="18" customHeight="1" x14ac:dyDescent="0.25">
      <c r="A163" s="4" t="str">
        <f>IF(Prosjekter!$A162="","",Prosjekter!$A162)</f>
        <v/>
      </c>
      <c r="B163" s="4" t="str">
        <f>IF($A163="","",IFERROR(INDEX(Prosjekter!$B$3:$B$499, MATCH($A163, Prosjekter!$A$3:$A$499, 0)),""))</f>
        <v/>
      </c>
      <c r="C163" s="4" t="str">
        <f>IF($A163="","",IFERROR(INDEX(Prosjekter!$D$3:$D$499, MATCH($A163, Prosjekter!$A$3:$A$499, 0)),""))</f>
        <v/>
      </c>
      <c r="D163" s="4" t="str">
        <f>IF($A163="","",IFERROR(INDEX(Prosjekter!$E$3:$E$499, MATCH($A163, Prosjekter!$A$3:$A$499, 0)),""))</f>
        <v/>
      </c>
      <c r="E163" s="4" t="str">
        <f>IF($A163="","",IFERROR(INDEX(Prosjekter!$H$3:$H$499, MATCH($A163, Prosjekter!$A$3:$A$499, 0)),""))</f>
        <v/>
      </c>
      <c r="F163" s="13" t="str">
        <f>IF($A163="","",IFERROR(INDEX(Prosjekter!$F$3:$F$499, MATCH($A163, Prosjekter!$A$3:$A$499, 0)),""))</f>
        <v/>
      </c>
      <c r="G163" s="13" t="str">
        <f>IF($A163="","",IFERROR(INDEX(Prosjekter!$G$3:$G$499, MATCH($A163, Prosjekter!$A$3:$A$499, 0)),""))</f>
        <v/>
      </c>
      <c r="H163" s="38" t="str">
        <f>IF($A163="","",IFERROR(INDEX(Prosjekter!$I$3:$I$499, MATCH($A163, Prosjekter!$A$3:$A$499, 0)),""))</f>
        <v/>
      </c>
      <c r="I163" s="38" t="str">
        <f>IF($A163="","",SUMIFS(Timer!$F$3:$F$499,Timer!$C$3:$C$499,$A163,Timer!$B$3:$B$499,"&gt;="&amp;Innstillinger!$B$4,Timer!$B$3:$B$499,"&lt;="&amp;Innstillinger!$B$5))</f>
        <v/>
      </c>
      <c r="J163" s="38" t="str">
        <f t="shared" si="28"/>
        <v/>
      </c>
      <c r="K163" s="39" t="str">
        <f>IF($A163="","",SUMIFS(Timer!$H$3:$H$499,Timer!$C$3:$C$499,$A163,Timer!$B$3:$B$499,"&gt;="&amp;Innstillinger!$B$4,Timer!$B$3:$B$499,"&lt;="&amp;Innstillinger!$B$5))</f>
        <v/>
      </c>
      <c r="L163" s="42" t="str">
        <f>IF($A163="","",SUMIFS(Materialer!$I$3:$I$399,Materialer!$C$3:$C$399,$A163,Materialer!$B$3:$B$399,"&gt;="&amp;Innstillinger!$B$4,Materialer!$B$3:$B$399,"&lt;="&amp;Innstillinger!$B$5))</f>
        <v/>
      </c>
      <c r="M163" s="42" t="str">
        <f>IF($A163="","",SUMIFS('Andre kostnader'!$E$4:$E$200,'Andre kostnader'!$C$4:$C$200,$A163,'Andre kostnader'!$B$4:$B$200,"&gt;="&amp;Innstillinger!$B$4,'Andre kostnader'!$B$4:$B$200,"&lt;="&amp;Innstillinger!$B$5))</f>
        <v/>
      </c>
      <c r="N163" s="42" t="str">
        <f t="shared" si="29"/>
        <v/>
      </c>
      <c r="O163" s="42" t="str">
        <f>IF($A163="","",SUMIFS(Faktura!$E$3:$E$299,Faktura!$B$3:$B$299,$A163,Faktura!$C$3:$C$299,"&gt;="&amp;Innstillinger!$B$4,Faktura!$C$3:$C$299,"&lt;="&amp;Innstillinger!$B$5))</f>
        <v/>
      </c>
      <c r="P163" s="42" t="str">
        <f t="shared" si="30"/>
        <v/>
      </c>
      <c r="Q163" s="43" t="str">
        <f t="shared" si="31"/>
        <v/>
      </c>
      <c r="R163" s="42" t="str">
        <f t="shared" si="32"/>
        <v/>
      </c>
      <c r="S163" s="44" t="str">
        <f t="shared" si="33"/>
        <v/>
      </c>
      <c r="T163" s="44" t="str">
        <f t="shared" si="34"/>
        <v/>
      </c>
    </row>
    <row r="164" spans="1:20" ht="18" customHeight="1" x14ac:dyDescent="0.25">
      <c r="A164" s="4" t="str">
        <f>IF(Prosjekter!$A163="","",Prosjekter!$A163)</f>
        <v/>
      </c>
      <c r="B164" s="4" t="str">
        <f>IF($A164="","",IFERROR(INDEX(Prosjekter!$B$3:$B$499, MATCH($A164, Prosjekter!$A$3:$A$499, 0)),""))</f>
        <v/>
      </c>
      <c r="C164" s="4" t="str">
        <f>IF($A164="","",IFERROR(INDEX(Prosjekter!$D$3:$D$499, MATCH($A164, Prosjekter!$A$3:$A$499, 0)),""))</f>
        <v/>
      </c>
      <c r="D164" s="4" t="str">
        <f>IF($A164="","",IFERROR(INDEX(Prosjekter!$E$3:$E$499, MATCH($A164, Prosjekter!$A$3:$A$499, 0)),""))</f>
        <v/>
      </c>
      <c r="E164" s="4" t="str">
        <f>IF($A164="","",IFERROR(INDEX(Prosjekter!$H$3:$H$499, MATCH($A164, Prosjekter!$A$3:$A$499, 0)),""))</f>
        <v/>
      </c>
      <c r="F164" s="13" t="str">
        <f>IF($A164="","",IFERROR(INDEX(Prosjekter!$F$3:$F$499, MATCH($A164, Prosjekter!$A$3:$A$499, 0)),""))</f>
        <v/>
      </c>
      <c r="G164" s="13" t="str">
        <f>IF($A164="","",IFERROR(INDEX(Prosjekter!$G$3:$G$499, MATCH($A164, Prosjekter!$A$3:$A$499, 0)),""))</f>
        <v/>
      </c>
      <c r="H164" s="38" t="str">
        <f>IF($A164="","",IFERROR(INDEX(Prosjekter!$I$3:$I$499, MATCH($A164, Prosjekter!$A$3:$A$499, 0)),""))</f>
        <v/>
      </c>
      <c r="I164" s="38" t="str">
        <f>IF($A164="","",SUMIFS(Timer!$F$3:$F$499,Timer!$C$3:$C$499,$A164,Timer!$B$3:$B$499,"&gt;="&amp;Innstillinger!$B$4,Timer!$B$3:$B$499,"&lt;="&amp;Innstillinger!$B$5))</f>
        <v/>
      </c>
      <c r="J164" s="38" t="str">
        <f t="shared" ref="J164:J195" si="35">IF($A164="","",$I164-$H164)</f>
        <v/>
      </c>
      <c r="K164" s="39" t="str">
        <f>IF($A164="","",SUMIFS(Timer!$H$3:$H$499,Timer!$C$3:$C$499,$A164,Timer!$B$3:$B$499,"&gt;="&amp;Innstillinger!$B$4,Timer!$B$3:$B$499,"&lt;="&amp;Innstillinger!$B$5))</f>
        <v/>
      </c>
      <c r="L164" s="42" t="str">
        <f>IF($A164="","",SUMIFS(Materialer!$I$3:$I$399,Materialer!$C$3:$C$399,$A164,Materialer!$B$3:$B$399,"&gt;="&amp;Innstillinger!$B$4,Materialer!$B$3:$B$399,"&lt;="&amp;Innstillinger!$B$5))</f>
        <v/>
      </c>
      <c r="M164" s="42" t="str">
        <f>IF($A164="","",SUMIFS('Andre kostnader'!$E$4:$E$200,'Andre kostnader'!$C$4:$C$200,$A164,'Andre kostnader'!$B$4:$B$200,"&gt;="&amp;Innstillinger!$B$4,'Andre kostnader'!$B$4:$B$200,"&lt;="&amp;Innstillinger!$B$5))</f>
        <v/>
      </c>
      <c r="N164" s="42" t="str">
        <f t="shared" ref="N164:N195" si="36">IF($A164="","",$K164+$L164+$M164)</f>
        <v/>
      </c>
      <c r="O164" s="42" t="str">
        <f>IF($A164="","",SUMIFS(Faktura!$E$3:$E$299,Faktura!$B$3:$B$299,$A164,Faktura!$C$3:$C$299,"&gt;="&amp;Innstillinger!$B$4,Faktura!$C$3:$C$299,"&lt;="&amp;Innstillinger!$B$5))</f>
        <v/>
      </c>
      <c r="P164" s="42" t="str">
        <f t="shared" ref="P164:P195" si="37">IF($A164="","",$O164-$N164)</f>
        <v/>
      </c>
      <c r="Q164" s="43" t="str">
        <f t="shared" ref="Q164:Q195" si="38">IF($A164="","",IFERROR($P164/$O164,0))</f>
        <v/>
      </c>
      <c r="R164" s="42" t="str">
        <f t="shared" ref="R164:R195" si="39">IF($A164="","",IFERROR($P164/$I164,0))</f>
        <v/>
      </c>
      <c r="S164" s="44" t="str">
        <f t="shared" ref="S164:S195" si="40">IF($A164="","",(1+COUNTIF($P$4:$P$203, "&gt;"&amp;$P164)))</f>
        <v/>
      </c>
      <c r="T164" s="44" t="str">
        <f t="shared" ref="T164:T195" si="41">IF($A164="","",(1+COUNTIF($Q$4:$Q$203, "&gt;"&amp;$Q164)))</f>
        <v/>
      </c>
    </row>
    <row r="165" spans="1:20" ht="18" customHeight="1" x14ac:dyDescent="0.25">
      <c r="A165" s="4" t="str">
        <f>IF(Prosjekter!$A164="","",Prosjekter!$A164)</f>
        <v/>
      </c>
      <c r="B165" s="4" t="str">
        <f>IF($A165="","",IFERROR(INDEX(Prosjekter!$B$3:$B$499, MATCH($A165, Prosjekter!$A$3:$A$499, 0)),""))</f>
        <v/>
      </c>
      <c r="C165" s="4" t="str">
        <f>IF($A165="","",IFERROR(INDEX(Prosjekter!$D$3:$D$499, MATCH($A165, Prosjekter!$A$3:$A$499, 0)),""))</f>
        <v/>
      </c>
      <c r="D165" s="4" t="str">
        <f>IF($A165="","",IFERROR(INDEX(Prosjekter!$E$3:$E$499, MATCH($A165, Prosjekter!$A$3:$A$499, 0)),""))</f>
        <v/>
      </c>
      <c r="E165" s="4" t="str">
        <f>IF($A165="","",IFERROR(INDEX(Prosjekter!$H$3:$H$499, MATCH($A165, Prosjekter!$A$3:$A$499, 0)),""))</f>
        <v/>
      </c>
      <c r="F165" s="13" t="str">
        <f>IF($A165="","",IFERROR(INDEX(Prosjekter!$F$3:$F$499, MATCH($A165, Prosjekter!$A$3:$A$499, 0)),""))</f>
        <v/>
      </c>
      <c r="G165" s="13" t="str">
        <f>IF($A165="","",IFERROR(INDEX(Prosjekter!$G$3:$G$499, MATCH($A165, Prosjekter!$A$3:$A$499, 0)),""))</f>
        <v/>
      </c>
      <c r="H165" s="38" t="str">
        <f>IF($A165="","",IFERROR(INDEX(Prosjekter!$I$3:$I$499, MATCH($A165, Prosjekter!$A$3:$A$499, 0)),""))</f>
        <v/>
      </c>
      <c r="I165" s="38" t="str">
        <f>IF($A165="","",SUMIFS(Timer!$F$3:$F$499,Timer!$C$3:$C$499,$A165,Timer!$B$3:$B$499,"&gt;="&amp;Innstillinger!$B$4,Timer!$B$3:$B$499,"&lt;="&amp;Innstillinger!$B$5))</f>
        <v/>
      </c>
      <c r="J165" s="38" t="str">
        <f t="shared" si="35"/>
        <v/>
      </c>
      <c r="K165" s="39" t="str">
        <f>IF($A165="","",SUMIFS(Timer!$H$3:$H$499,Timer!$C$3:$C$499,$A165,Timer!$B$3:$B$499,"&gt;="&amp;Innstillinger!$B$4,Timer!$B$3:$B$499,"&lt;="&amp;Innstillinger!$B$5))</f>
        <v/>
      </c>
      <c r="L165" s="42" t="str">
        <f>IF($A165="","",SUMIFS(Materialer!$I$3:$I$399,Materialer!$C$3:$C$399,$A165,Materialer!$B$3:$B$399,"&gt;="&amp;Innstillinger!$B$4,Materialer!$B$3:$B$399,"&lt;="&amp;Innstillinger!$B$5))</f>
        <v/>
      </c>
      <c r="M165" s="42" t="str">
        <f>IF($A165="","",SUMIFS('Andre kostnader'!$E$4:$E$200,'Andre kostnader'!$C$4:$C$200,$A165,'Andre kostnader'!$B$4:$B$200,"&gt;="&amp;Innstillinger!$B$4,'Andre kostnader'!$B$4:$B$200,"&lt;="&amp;Innstillinger!$B$5))</f>
        <v/>
      </c>
      <c r="N165" s="42" t="str">
        <f t="shared" si="36"/>
        <v/>
      </c>
      <c r="O165" s="42" t="str">
        <f>IF($A165="","",SUMIFS(Faktura!$E$3:$E$299,Faktura!$B$3:$B$299,$A165,Faktura!$C$3:$C$299,"&gt;="&amp;Innstillinger!$B$4,Faktura!$C$3:$C$299,"&lt;="&amp;Innstillinger!$B$5))</f>
        <v/>
      </c>
      <c r="P165" s="42" t="str">
        <f t="shared" si="37"/>
        <v/>
      </c>
      <c r="Q165" s="43" t="str">
        <f t="shared" si="38"/>
        <v/>
      </c>
      <c r="R165" s="42" t="str">
        <f t="shared" si="39"/>
        <v/>
      </c>
      <c r="S165" s="44" t="str">
        <f t="shared" si="40"/>
        <v/>
      </c>
      <c r="T165" s="44" t="str">
        <f t="shared" si="41"/>
        <v/>
      </c>
    </row>
    <row r="166" spans="1:20" ht="18" customHeight="1" x14ac:dyDescent="0.25">
      <c r="A166" s="4" t="str">
        <f>IF(Prosjekter!$A165="","",Prosjekter!$A165)</f>
        <v/>
      </c>
      <c r="B166" s="4" t="str">
        <f>IF($A166="","",IFERROR(INDEX(Prosjekter!$B$3:$B$499, MATCH($A166, Prosjekter!$A$3:$A$499, 0)),""))</f>
        <v/>
      </c>
      <c r="C166" s="4" t="str">
        <f>IF($A166="","",IFERROR(INDEX(Prosjekter!$D$3:$D$499, MATCH($A166, Prosjekter!$A$3:$A$499, 0)),""))</f>
        <v/>
      </c>
      <c r="D166" s="4" t="str">
        <f>IF($A166="","",IFERROR(INDEX(Prosjekter!$E$3:$E$499, MATCH($A166, Prosjekter!$A$3:$A$499, 0)),""))</f>
        <v/>
      </c>
      <c r="E166" s="4" t="str">
        <f>IF($A166="","",IFERROR(INDEX(Prosjekter!$H$3:$H$499, MATCH($A166, Prosjekter!$A$3:$A$499, 0)),""))</f>
        <v/>
      </c>
      <c r="F166" s="13" t="str">
        <f>IF($A166="","",IFERROR(INDEX(Prosjekter!$F$3:$F$499, MATCH($A166, Prosjekter!$A$3:$A$499, 0)),""))</f>
        <v/>
      </c>
      <c r="G166" s="13" t="str">
        <f>IF($A166="","",IFERROR(INDEX(Prosjekter!$G$3:$G$499, MATCH($A166, Prosjekter!$A$3:$A$499, 0)),""))</f>
        <v/>
      </c>
      <c r="H166" s="38" t="str">
        <f>IF($A166="","",IFERROR(INDEX(Prosjekter!$I$3:$I$499, MATCH($A166, Prosjekter!$A$3:$A$499, 0)),""))</f>
        <v/>
      </c>
      <c r="I166" s="38" t="str">
        <f>IF($A166="","",SUMIFS(Timer!$F$3:$F$499,Timer!$C$3:$C$499,$A166,Timer!$B$3:$B$499,"&gt;="&amp;Innstillinger!$B$4,Timer!$B$3:$B$499,"&lt;="&amp;Innstillinger!$B$5))</f>
        <v/>
      </c>
      <c r="J166" s="38" t="str">
        <f t="shared" si="35"/>
        <v/>
      </c>
      <c r="K166" s="39" t="str">
        <f>IF($A166="","",SUMIFS(Timer!$H$3:$H$499,Timer!$C$3:$C$499,$A166,Timer!$B$3:$B$499,"&gt;="&amp;Innstillinger!$B$4,Timer!$B$3:$B$499,"&lt;="&amp;Innstillinger!$B$5))</f>
        <v/>
      </c>
      <c r="L166" s="42" t="str">
        <f>IF($A166="","",SUMIFS(Materialer!$I$3:$I$399,Materialer!$C$3:$C$399,$A166,Materialer!$B$3:$B$399,"&gt;="&amp;Innstillinger!$B$4,Materialer!$B$3:$B$399,"&lt;="&amp;Innstillinger!$B$5))</f>
        <v/>
      </c>
      <c r="M166" s="42" t="str">
        <f>IF($A166="","",SUMIFS('Andre kostnader'!$E$4:$E$200,'Andre kostnader'!$C$4:$C$200,$A166,'Andre kostnader'!$B$4:$B$200,"&gt;="&amp;Innstillinger!$B$4,'Andre kostnader'!$B$4:$B$200,"&lt;="&amp;Innstillinger!$B$5))</f>
        <v/>
      </c>
      <c r="N166" s="42" t="str">
        <f t="shared" si="36"/>
        <v/>
      </c>
      <c r="O166" s="42" t="str">
        <f>IF($A166="","",SUMIFS(Faktura!$E$3:$E$299,Faktura!$B$3:$B$299,$A166,Faktura!$C$3:$C$299,"&gt;="&amp;Innstillinger!$B$4,Faktura!$C$3:$C$299,"&lt;="&amp;Innstillinger!$B$5))</f>
        <v/>
      </c>
      <c r="P166" s="42" t="str">
        <f t="shared" si="37"/>
        <v/>
      </c>
      <c r="Q166" s="43" t="str">
        <f t="shared" si="38"/>
        <v/>
      </c>
      <c r="R166" s="42" t="str">
        <f t="shared" si="39"/>
        <v/>
      </c>
      <c r="S166" s="44" t="str">
        <f t="shared" si="40"/>
        <v/>
      </c>
      <c r="T166" s="44" t="str">
        <f t="shared" si="41"/>
        <v/>
      </c>
    </row>
    <row r="167" spans="1:20" ht="18" customHeight="1" x14ac:dyDescent="0.25">
      <c r="A167" s="4" t="str">
        <f>IF(Prosjekter!$A166="","",Prosjekter!$A166)</f>
        <v/>
      </c>
      <c r="B167" s="4" t="str">
        <f>IF($A167="","",IFERROR(INDEX(Prosjekter!$B$3:$B$499, MATCH($A167, Prosjekter!$A$3:$A$499, 0)),""))</f>
        <v/>
      </c>
      <c r="C167" s="4" t="str">
        <f>IF($A167="","",IFERROR(INDEX(Prosjekter!$D$3:$D$499, MATCH($A167, Prosjekter!$A$3:$A$499, 0)),""))</f>
        <v/>
      </c>
      <c r="D167" s="4" t="str">
        <f>IF($A167="","",IFERROR(INDEX(Prosjekter!$E$3:$E$499, MATCH($A167, Prosjekter!$A$3:$A$499, 0)),""))</f>
        <v/>
      </c>
      <c r="E167" s="4" t="str">
        <f>IF($A167="","",IFERROR(INDEX(Prosjekter!$H$3:$H$499, MATCH($A167, Prosjekter!$A$3:$A$499, 0)),""))</f>
        <v/>
      </c>
      <c r="F167" s="13" t="str">
        <f>IF($A167="","",IFERROR(INDEX(Prosjekter!$F$3:$F$499, MATCH($A167, Prosjekter!$A$3:$A$499, 0)),""))</f>
        <v/>
      </c>
      <c r="G167" s="13" t="str">
        <f>IF($A167="","",IFERROR(INDEX(Prosjekter!$G$3:$G$499, MATCH($A167, Prosjekter!$A$3:$A$499, 0)),""))</f>
        <v/>
      </c>
      <c r="H167" s="38" t="str">
        <f>IF($A167="","",IFERROR(INDEX(Prosjekter!$I$3:$I$499, MATCH($A167, Prosjekter!$A$3:$A$499, 0)),""))</f>
        <v/>
      </c>
      <c r="I167" s="38" t="str">
        <f>IF($A167="","",SUMIFS(Timer!$F$3:$F$499,Timer!$C$3:$C$499,$A167,Timer!$B$3:$B$499,"&gt;="&amp;Innstillinger!$B$4,Timer!$B$3:$B$499,"&lt;="&amp;Innstillinger!$B$5))</f>
        <v/>
      </c>
      <c r="J167" s="38" t="str">
        <f t="shared" si="35"/>
        <v/>
      </c>
      <c r="K167" s="39" t="str">
        <f>IF($A167="","",SUMIFS(Timer!$H$3:$H$499,Timer!$C$3:$C$499,$A167,Timer!$B$3:$B$499,"&gt;="&amp;Innstillinger!$B$4,Timer!$B$3:$B$499,"&lt;="&amp;Innstillinger!$B$5))</f>
        <v/>
      </c>
      <c r="L167" s="42" t="str">
        <f>IF($A167="","",SUMIFS(Materialer!$I$3:$I$399,Materialer!$C$3:$C$399,$A167,Materialer!$B$3:$B$399,"&gt;="&amp;Innstillinger!$B$4,Materialer!$B$3:$B$399,"&lt;="&amp;Innstillinger!$B$5))</f>
        <v/>
      </c>
      <c r="M167" s="42" t="str">
        <f>IF($A167="","",SUMIFS('Andre kostnader'!$E$4:$E$200,'Andre kostnader'!$C$4:$C$200,$A167,'Andre kostnader'!$B$4:$B$200,"&gt;="&amp;Innstillinger!$B$4,'Andre kostnader'!$B$4:$B$200,"&lt;="&amp;Innstillinger!$B$5))</f>
        <v/>
      </c>
      <c r="N167" s="42" t="str">
        <f t="shared" si="36"/>
        <v/>
      </c>
      <c r="O167" s="42" t="str">
        <f>IF($A167="","",SUMIFS(Faktura!$E$3:$E$299,Faktura!$B$3:$B$299,$A167,Faktura!$C$3:$C$299,"&gt;="&amp;Innstillinger!$B$4,Faktura!$C$3:$C$299,"&lt;="&amp;Innstillinger!$B$5))</f>
        <v/>
      </c>
      <c r="P167" s="42" t="str">
        <f t="shared" si="37"/>
        <v/>
      </c>
      <c r="Q167" s="43" t="str">
        <f t="shared" si="38"/>
        <v/>
      </c>
      <c r="R167" s="42" t="str">
        <f t="shared" si="39"/>
        <v/>
      </c>
      <c r="S167" s="44" t="str">
        <f t="shared" si="40"/>
        <v/>
      </c>
      <c r="T167" s="44" t="str">
        <f t="shared" si="41"/>
        <v/>
      </c>
    </row>
    <row r="168" spans="1:20" ht="18" customHeight="1" x14ac:dyDescent="0.25">
      <c r="A168" s="4" t="str">
        <f>IF(Prosjekter!$A167="","",Prosjekter!$A167)</f>
        <v/>
      </c>
      <c r="B168" s="4" t="str">
        <f>IF($A168="","",IFERROR(INDEX(Prosjekter!$B$3:$B$499, MATCH($A168, Prosjekter!$A$3:$A$499, 0)),""))</f>
        <v/>
      </c>
      <c r="C168" s="4" t="str">
        <f>IF($A168="","",IFERROR(INDEX(Prosjekter!$D$3:$D$499, MATCH($A168, Prosjekter!$A$3:$A$499, 0)),""))</f>
        <v/>
      </c>
      <c r="D168" s="4" t="str">
        <f>IF($A168="","",IFERROR(INDEX(Prosjekter!$E$3:$E$499, MATCH($A168, Prosjekter!$A$3:$A$499, 0)),""))</f>
        <v/>
      </c>
      <c r="E168" s="4" t="str">
        <f>IF($A168="","",IFERROR(INDEX(Prosjekter!$H$3:$H$499, MATCH($A168, Prosjekter!$A$3:$A$499, 0)),""))</f>
        <v/>
      </c>
      <c r="F168" s="13" t="str">
        <f>IF($A168="","",IFERROR(INDEX(Prosjekter!$F$3:$F$499, MATCH($A168, Prosjekter!$A$3:$A$499, 0)),""))</f>
        <v/>
      </c>
      <c r="G168" s="13" t="str">
        <f>IF($A168="","",IFERROR(INDEX(Prosjekter!$G$3:$G$499, MATCH($A168, Prosjekter!$A$3:$A$499, 0)),""))</f>
        <v/>
      </c>
      <c r="H168" s="38" t="str">
        <f>IF($A168="","",IFERROR(INDEX(Prosjekter!$I$3:$I$499, MATCH($A168, Prosjekter!$A$3:$A$499, 0)),""))</f>
        <v/>
      </c>
      <c r="I168" s="38" t="str">
        <f>IF($A168="","",SUMIFS(Timer!$F$3:$F$499,Timer!$C$3:$C$499,$A168,Timer!$B$3:$B$499,"&gt;="&amp;Innstillinger!$B$4,Timer!$B$3:$B$499,"&lt;="&amp;Innstillinger!$B$5))</f>
        <v/>
      </c>
      <c r="J168" s="38" t="str">
        <f t="shared" si="35"/>
        <v/>
      </c>
      <c r="K168" s="39" t="str">
        <f>IF($A168="","",SUMIFS(Timer!$H$3:$H$499,Timer!$C$3:$C$499,$A168,Timer!$B$3:$B$499,"&gt;="&amp;Innstillinger!$B$4,Timer!$B$3:$B$499,"&lt;="&amp;Innstillinger!$B$5))</f>
        <v/>
      </c>
      <c r="L168" s="42" t="str">
        <f>IF($A168="","",SUMIFS(Materialer!$I$3:$I$399,Materialer!$C$3:$C$399,$A168,Materialer!$B$3:$B$399,"&gt;="&amp;Innstillinger!$B$4,Materialer!$B$3:$B$399,"&lt;="&amp;Innstillinger!$B$5))</f>
        <v/>
      </c>
      <c r="M168" s="42" t="str">
        <f>IF($A168="","",SUMIFS('Andre kostnader'!$E$4:$E$200,'Andre kostnader'!$C$4:$C$200,$A168,'Andre kostnader'!$B$4:$B$200,"&gt;="&amp;Innstillinger!$B$4,'Andre kostnader'!$B$4:$B$200,"&lt;="&amp;Innstillinger!$B$5))</f>
        <v/>
      </c>
      <c r="N168" s="42" t="str">
        <f t="shared" si="36"/>
        <v/>
      </c>
      <c r="O168" s="42" t="str">
        <f>IF($A168="","",SUMIFS(Faktura!$E$3:$E$299,Faktura!$B$3:$B$299,$A168,Faktura!$C$3:$C$299,"&gt;="&amp;Innstillinger!$B$4,Faktura!$C$3:$C$299,"&lt;="&amp;Innstillinger!$B$5))</f>
        <v/>
      </c>
      <c r="P168" s="42" t="str">
        <f t="shared" si="37"/>
        <v/>
      </c>
      <c r="Q168" s="43" t="str">
        <f t="shared" si="38"/>
        <v/>
      </c>
      <c r="R168" s="42" t="str">
        <f t="shared" si="39"/>
        <v/>
      </c>
      <c r="S168" s="44" t="str">
        <f t="shared" si="40"/>
        <v/>
      </c>
      <c r="T168" s="44" t="str">
        <f t="shared" si="41"/>
        <v/>
      </c>
    </row>
    <row r="169" spans="1:20" ht="18" customHeight="1" x14ac:dyDescent="0.25">
      <c r="A169" s="4" t="str">
        <f>IF(Prosjekter!$A168="","",Prosjekter!$A168)</f>
        <v/>
      </c>
      <c r="B169" s="4" t="str">
        <f>IF($A169="","",IFERROR(INDEX(Prosjekter!$B$3:$B$499, MATCH($A169, Prosjekter!$A$3:$A$499, 0)),""))</f>
        <v/>
      </c>
      <c r="C169" s="4" t="str">
        <f>IF($A169="","",IFERROR(INDEX(Prosjekter!$D$3:$D$499, MATCH($A169, Prosjekter!$A$3:$A$499, 0)),""))</f>
        <v/>
      </c>
      <c r="D169" s="4" t="str">
        <f>IF($A169="","",IFERROR(INDEX(Prosjekter!$E$3:$E$499, MATCH($A169, Prosjekter!$A$3:$A$499, 0)),""))</f>
        <v/>
      </c>
      <c r="E169" s="4" t="str">
        <f>IF($A169="","",IFERROR(INDEX(Prosjekter!$H$3:$H$499, MATCH($A169, Prosjekter!$A$3:$A$499, 0)),""))</f>
        <v/>
      </c>
      <c r="F169" s="13" t="str">
        <f>IF($A169="","",IFERROR(INDEX(Prosjekter!$F$3:$F$499, MATCH($A169, Prosjekter!$A$3:$A$499, 0)),""))</f>
        <v/>
      </c>
      <c r="G169" s="13" t="str">
        <f>IF($A169="","",IFERROR(INDEX(Prosjekter!$G$3:$G$499, MATCH($A169, Prosjekter!$A$3:$A$499, 0)),""))</f>
        <v/>
      </c>
      <c r="H169" s="38" t="str">
        <f>IF($A169="","",IFERROR(INDEX(Prosjekter!$I$3:$I$499, MATCH($A169, Prosjekter!$A$3:$A$499, 0)),""))</f>
        <v/>
      </c>
      <c r="I169" s="38" t="str">
        <f>IF($A169="","",SUMIFS(Timer!$F$3:$F$499,Timer!$C$3:$C$499,$A169,Timer!$B$3:$B$499,"&gt;="&amp;Innstillinger!$B$4,Timer!$B$3:$B$499,"&lt;="&amp;Innstillinger!$B$5))</f>
        <v/>
      </c>
      <c r="J169" s="38" t="str">
        <f t="shared" si="35"/>
        <v/>
      </c>
      <c r="K169" s="39" t="str">
        <f>IF($A169="","",SUMIFS(Timer!$H$3:$H$499,Timer!$C$3:$C$499,$A169,Timer!$B$3:$B$499,"&gt;="&amp;Innstillinger!$B$4,Timer!$B$3:$B$499,"&lt;="&amp;Innstillinger!$B$5))</f>
        <v/>
      </c>
      <c r="L169" s="42" t="str">
        <f>IF($A169="","",SUMIFS(Materialer!$I$3:$I$399,Materialer!$C$3:$C$399,$A169,Materialer!$B$3:$B$399,"&gt;="&amp;Innstillinger!$B$4,Materialer!$B$3:$B$399,"&lt;="&amp;Innstillinger!$B$5))</f>
        <v/>
      </c>
      <c r="M169" s="42" t="str">
        <f>IF($A169="","",SUMIFS('Andre kostnader'!$E$4:$E$200,'Andre kostnader'!$C$4:$C$200,$A169,'Andre kostnader'!$B$4:$B$200,"&gt;="&amp;Innstillinger!$B$4,'Andre kostnader'!$B$4:$B$200,"&lt;="&amp;Innstillinger!$B$5))</f>
        <v/>
      </c>
      <c r="N169" s="42" t="str">
        <f t="shared" si="36"/>
        <v/>
      </c>
      <c r="O169" s="42" t="str">
        <f>IF($A169="","",SUMIFS(Faktura!$E$3:$E$299,Faktura!$B$3:$B$299,$A169,Faktura!$C$3:$C$299,"&gt;="&amp;Innstillinger!$B$4,Faktura!$C$3:$C$299,"&lt;="&amp;Innstillinger!$B$5))</f>
        <v/>
      </c>
      <c r="P169" s="42" t="str">
        <f t="shared" si="37"/>
        <v/>
      </c>
      <c r="Q169" s="43" t="str">
        <f t="shared" si="38"/>
        <v/>
      </c>
      <c r="R169" s="42" t="str">
        <f t="shared" si="39"/>
        <v/>
      </c>
      <c r="S169" s="44" t="str">
        <f t="shared" si="40"/>
        <v/>
      </c>
      <c r="T169" s="44" t="str">
        <f t="shared" si="41"/>
        <v/>
      </c>
    </row>
    <row r="170" spans="1:20" ht="18" customHeight="1" x14ac:dyDescent="0.25">
      <c r="A170" s="4" t="str">
        <f>IF(Prosjekter!$A169="","",Prosjekter!$A169)</f>
        <v/>
      </c>
      <c r="B170" s="4" t="str">
        <f>IF($A170="","",IFERROR(INDEX(Prosjekter!$B$3:$B$499, MATCH($A170, Prosjekter!$A$3:$A$499, 0)),""))</f>
        <v/>
      </c>
      <c r="C170" s="4" t="str">
        <f>IF($A170="","",IFERROR(INDEX(Prosjekter!$D$3:$D$499, MATCH($A170, Prosjekter!$A$3:$A$499, 0)),""))</f>
        <v/>
      </c>
      <c r="D170" s="4" t="str">
        <f>IF($A170="","",IFERROR(INDEX(Prosjekter!$E$3:$E$499, MATCH($A170, Prosjekter!$A$3:$A$499, 0)),""))</f>
        <v/>
      </c>
      <c r="E170" s="4" t="str">
        <f>IF($A170="","",IFERROR(INDEX(Prosjekter!$H$3:$H$499, MATCH($A170, Prosjekter!$A$3:$A$499, 0)),""))</f>
        <v/>
      </c>
      <c r="F170" s="13" t="str">
        <f>IF($A170="","",IFERROR(INDEX(Prosjekter!$F$3:$F$499, MATCH($A170, Prosjekter!$A$3:$A$499, 0)),""))</f>
        <v/>
      </c>
      <c r="G170" s="13" t="str">
        <f>IF($A170="","",IFERROR(INDEX(Prosjekter!$G$3:$G$499, MATCH($A170, Prosjekter!$A$3:$A$499, 0)),""))</f>
        <v/>
      </c>
      <c r="H170" s="38" t="str">
        <f>IF($A170="","",IFERROR(INDEX(Prosjekter!$I$3:$I$499, MATCH($A170, Prosjekter!$A$3:$A$499, 0)),""))</f>
        <v/>
      </c>
      <c r="I170" s="38" t="str">
        <f>IF($A170="","",SUMIFS(Timer!$F$3:$F$499,Timer!$C$3:$C$499,$A170,Timer!$B$3:$B$499,"&gt;="&amp;Innstillinger!$B$4,Timer!$B$3:$B$499,"&lt;="&amp;Innstillinger!$B$5))</f>
        <v/>
      </c>
      <c r="J170" s="38" t="str">
        <f t="shared" si="35"/>
        <v/>
      </c>
      <c r="K170" s="39" t="str">
        <f>IF($A170="","",SUMIFS(Timer!$H$3:$H$499,Timer!$C$3:$C$499,$A170,Timer!$B$3:$B$499,"&gt;="&amp;Innstillinger!$B$4,Timer!$B$3:$B$499,"&lt;="&amp;Innstillinger!$B$5))</f>
        <v/>
      </c>
      <c r="L170" s="42" t="str">
        <f>IF($A170="","",SUMIFS(Materialer!$I$3:$I$399,Materialer!$C$3:$C$399,$A170,Materialer!$B$3:$B$399,"&gt;="&amp;Innstillinger!$B$4,Materialer!$B$3:$B$399,"&lt;="&amp;Innstillinger!$B$5))</f>
        <v/>
      </c>
      <c r="M170" s="42" t="str">
        <f>IF($A170="","",SUMIFS('Andre kostnader'!$E$4:$E$200,'Andre kostnader'!$C$4:$C$200,$A170,'Andre kostnader'!$B$4:$B$200,"&gt;="&amp;Innstillinger!$B$4,'Andre kostnader'!$B$4:$B$200,"&lt;="&amp;Innstillinger!$B$5))</f>
        <v/>
      </c>
      <c r="N170" s="42" t="str">
        <f t="shared" si="36"/>
        <v/>
      </c>
      <c r="O170" s="42" t="str">
        <f>IF($A170="","",SUMIFS(Faktura!$E$3:$E$299,Faktura!$B$3:$B$299,$A170,Faktura!$C$3:$C$299,"&gt;="&amp;Innstillinger!$B$4,Faktura!$C$3:$C$299,"&lt;="&amp;Innstillinger!$B$5))</f>
        <v/>
      </c>
      <c r="P170" s="42" t="str">
        <f t="shared" si="37"/>
        <v/>
      </c>
      <c r="Q170" s="43" t="str">
        <f t="shared" si="38"/>
        <v/>
      </c>
      <c r="R170" s="42" t="str">
        <f t="shared" si="39"/>
        <v/>
      </c>
      <c r="S170" s="44" t="str">
        <f t="shared" si="40"/>
        <v/>
      </c>
      <c r="T170" s="44" t="str">
        <f t="shared" si="41"/>
        <v/>
      </c>
    </row>
    <row r="171" spans="1:20" ht="18" customHeight="1" x14ac:dyDescent="0.25">
      <c r="A171" s="4" t="str">
        <f>IF(Prosjekter!$A170="","",Prosjekter!$A170)</f>
        <v/>
      </c>
      <c r="B171" s="4" t="str">
        <f>IF($A171="","",IFERROR(INDEX(Prosjekter!$B$3:$B$499, MATCH($A171, Prosjekter!$A$3:$A$499, 0)),""))</f>
        <v/>
      </c>
      <c r="C171" s="4" t="str">
        <f>IF($A171="","",IFERROR(INDEX(Prosjekter!$D$3:$D$499, MATCH($A171, Prosjekter!$A$3:$A$499, 0)),""))</f>
        <v/>
      </c>
      <c r="D171" s="4" t="str">
        <f>IF($A171="","",IFERROR(INDEX(Prosjekter!$E$3:$E$499, MATCH($A171, Prosjekter!$A$3:$A$499, 0)),""))</f>
        <v/>
      </c>
      <c r="E171" s="4" t="str">
        <f>IF($A171="","",IFERROR(INDEX(Prosjekter!$H$3:$H$499, MATCH($A171, Prosjekter!$A$3:$A$499, 0)),""))</f>
        <v/>
      </c>
      <c r="F171" s="13" t="str">
        <f>IF($A171="","",IFERROR(INDEX(Prosjekter!$F$3:$F$499, MATCH($A171, Prosjekter!$A$3:$A$499, 0)),""))</f>
        <v/>
      </c>
      <c r="G171" s="13" t="str">
        <f>IF($A171="","",IFERROR(INDEX(Prosjekter!$G$3:$G$499, MATCH($A171, Prosjekter!$A$3:$A$499, 0)),""))</f>
        <v/>
      </c>
      <c r="H171" s="38" t="str">
        <f>IF($A171="","",IFERROR(INDEX(Prosjekter!$I$3:$I$499, MATCH($A171, Prosjekter!$A$3:$A$499, 0)),""))</f>
        <v/>
      </c>
      <c r="I171" s="38" t="str">
        <f>IF($A171="","",SUMIFS(Timer!$F$3:$F$499,Timer!$C$3:$C$499,$A171,Timer!$B$3:$B$499,"&gt;="&amp;Innstillinger!$B$4,Timer!$B$3:$B$499,"&lt;="&amp;Innstillinger!$B$5))</f>
        <v/>
      </c>
      <c r="J171" s="38" t="str">
        <f t="shared" si="35"/>
        <v/>
      </c>
      <c r="K171" s="39" t="str">
        <f>IF($A171="","",SUMIFS(Timer!$H$3:$H$499,Timer!$C$3:$C$499,$A171,Timer!$B$3:$B$499,"&gt;="&amp;Innstillinger!$B$4,Timer!$B$3:$B$499,"&lt;="&amp;Innstillinger!$B$5))</f>
        <v/>
      </c>
      <c r="L171" s="42" t="str">
        <f>IF($A171="","",SUMIFS(Materialer!$I$3:$I$399,Materialer!$C$3:$C$399,$A171,Materialer!$B$3:$B$399,"&gt;="&amp;Innstillinger!$B$4,Materialer!$B$3:$B$399,"&lt;="&amp;Innstillinger!$B$5))</f>
        <v/>
      </c>
      <c r="M171" s="42" t="str">
        <f>IF($A171="","",SUMIFS('Andre kostnader'!$E$4:$E$200,'Andre kostnader'!$C$4:$C$200,$A171,'Andre kostnader'!$B$4:$B$200,"&gt;="&amp;Innstillinger!$B$4,'Andre kostnader'!$B$4:$B$200,"&lt;="&amp;Innstillinger!$B$5))</f>
        <v/>
      </c>
      <c r="N171" s="42" t="str">
        <f t="shared" si="36"/>
        <v/>
      </c>
      <c r="O171" s="42" t="str">
        <f>IF($A171="","",SUMIFS(Faktura!$E$3:$E$299,Faktura!$B$3:$B$299,$A171,Faktura!$C$3:$C$299,"&gt;="&amp;Innstillinger!$B$4,Faktura!$C$3:$C$299,"&lt;="&amp;Innstillinger!$B$5))</f>
        <v/>
      </c>
      <c r="P171" s="42" t="str">
        <f t="shared" si="37"/>
        <v/>
      </c>
      <c r="Q171" s="43" t="str">
        <f t="shared" si="38"/>
        <v/>
      </c>
      <c r="R171" s="42" t="str">
        <f t="shared" si="39"/>
        <v/>
      </c>
      <c r="S171" s="44" t="str">
        <f t="shared" si="40"/>
        <v/>
      </c>
      <c r="T171" s="44" t="str">
        <f t="shared" si="41"/>
        <v/>
      </c>
    </row>
    <row r="172" spans="1:20" ht="18" customHeight="1" x14ac:dyDescent="0.25">
      <c r="A172" s="4" t="str">
        <f>IF(Prosjekter!$A171="","",Prosjekter!$A171)</f>
        <v/>
      </c>
      <c r="B172" s="4" t="str">
        <f>IF($A172="","",IFERROR(INDEX(Prosjekter!$B$3:$B$499, MATCH($A172, Prosjekter!$A$3:$A$499, 0)),""))</f>
        <v/>
      </c>
      <c r="C172" s="4" t="str">
        <f>IF($A172="","",IFERROR(INDEX(Prosjekter!$D$3:$D$499, MATCH($A172, Prosjekter!$A$3:$A$499, 0)),""))</f>
        <v/>
      </c>
      <c r="D172" s="4" t="str">
        <f>IF($A172="","",IFERROR(INDEX(Prosjekter!$E$3:$E$499, MATCH($A172, Prosjekter!$A$3:$A$499, 0)),""))</f>
        <v/>
      </c>
      <c r="E172" s="4" t="str">
        <f>IF($A172="","",IFERROR(INDEX(Prosjekter!$H$3:$H$499, MATCH($A172, Prosjekter!$A$3:$A$499, 0)),""))</f>
        <v/>
      </c>
      <c r="F172" s="13" t="str">
        <f>IF($A172="","",IFERROR(INDEX(Prosjekter!$F$3:$F$499, MATCH($A172, Prosjekter!$A$3:$A$499, 0)),""))</f>
        <v/>
      </c>
      <c r="G172" s="13" t="str">
        <f>IF($A172="","",IFERROR(INDEX(Prosjekter!$G$3:$G$499, MATCH($A172, Prosjekter!$A$3:$A$499, 0)),""))</f>
        <v/>
      </c>
      <c r="H172" s="38" t="str">
        <f>IF($A172="","",IFERROR(INDEX(Prosjekter!$I$3:$I$499, MATCH($A172, Prosjekter!$A$3:$A$499, 0)),""))</f>
        <v/>
      </c>
      <c r="I172" s="38" t="str">
        <f>IF($A172="","",SUMIFS(Timer!$F$3:$F$499,Timer!$C$3:$C$499,$A172,Timer!$B$3:$B$499,"&gt;="&amp;Innstillinger!$B$4,Timer!$B$3:$B$499,"&lt;="&amp;Innstillinger!$B$5))</f>
        <v/>
      </c>
      <c r="J172" s="38" t="str">
        <f t="shared" si="35"/>
        <v/>
      </c>
      <c r="K172" s="39" t="str">
        <f>IF($A172="","",SUMIFS(Timer!$H$3:$H$499,Timer!$C$3:$C$499,$A172,Timer!$B$3:$B$499,"&gt;="&amp;Innstillinger!$B$4,Timer!$B$3:$B$499,"&lt;="&amp;Innstillinger!$B$5))</f>
        <v/>
      </c>
      <c r="L172" s="42" t="str">
        <f>IF($A172="","",SUMIFS(Materialer!$I$3:$I$399,Materialer!$C$3:$C$399,$A172,Materialer!$B$3:$B$399,"&gt;="&amp;Innstillinger!$B$4,Materialer!$B$3:$B$399,"&lt;="&amp;Innstillinger!$B$5))</f>
        <v/>
      </c>
      <c r="M172" s="42" t="str">
        <f>IF($A172="","",SUMIFS('Andre kostnader'!$E$4:$E$200,'Andre kostnader'!$C$4:$C$200,$A172,'Andre kostnader'!$B$4:$B$200,"&gt;="&amp;Innstillinger!$B$4,'Andre kostnader'!$B$4:$B$200,"&lt;="&amp;Innstillinger!$B$5))</f>
        <v/>
      </c>
      <c r="N172" s="42" t="str">
        <f t="shared" si="36"/>
        <v/>
      </c>
      <c r="O172" s="42" t="str">
        <f>IF($A172="","",SUMIFS(Faktura!$E$3:$E$299,Faktura!$B$3:$B$299,$A172,Faktura!$C$3:$C$299,"&gt;="&amp;Innstillinger!$B$4,Faktura!$C$3:$C$299,"&lt;="&amp;Innstillinger!$B$5))</f>
        <v/>
      </c>
      <c r="P172" s="42" t="str">
        <f t="shared" si="37"/>
        <v/>
      </c>
      <c r="Q172" s="43" t="str">
        <f t="shared" si="38"/>
        <v/>
      </c>
      <c r="R172" s="42" t="str">
        <f t="shared" si="39"/>
        <v/>
      </c>
      <c r="S172" s="44" t="str">
        <f t="shared" si="40"/>
        <v/>
      </c>
      <c r="T172" s="44" t="str">
        <f t="shared" si="41"/>
        <v/>
      </c>
    </row>
    <row r="173" spans="1:20" ht="18" customHeight="1" x14ac:dyDescent="0.25">
      <c r="A173" s="4" t="str">
        <f>IF(Prosjekter!$A172="","",Prosjekter!$A172)</f>
        <v/>
      </c>
      <c r="B173" s="4" t="str">
        <f>IF($A173="","",IFERROR(INDEX(Prosjekter!$B$3:$B$499, MATCH($A173, Prosjekter!$A$3:$A$499, 0)),""))</f>
        <v/>
      </c>
      <c r="C173" s="4" t="str">
        <f>IF($A173="","",IFERROR(INDEX(Prosjekter!$D$3:$D$499, MATCH($A173, Prosjekter!$A$3:$A$499, 0)),""))</f>
        <v/>
      </c>
      <c r="D173" s="4" t="str">
        <f>IF($A173="","",IFERROR(INDEX(Prosjekter!$E$3:$E$499, MATCH($A173, Prosjekter!$A$3:$A$499, 0)),""))</f>
        <v/>
      </c>
      <c r="E173" s="4" t="str">
        <f>IF($A173="","",IFERROR(INDEX(Prosjekter!$H$3:$H$499, MATCH($A173, Prosjekter!$A$3:$A$499, 0)),""))</f>
        <v/>
      </c>
      <c r="F173" s="13" t="str">
        <f>IF($A173="","",IFERROR(INDEX(Prosjekter!$F$3:$F$499, MATCH($A173, Prosjekter!$A$3:$A$499, 0)),""))</f>
        <v/>
      </c>
      <c r="G173" s="13" t="str">
        <f>IF($A173="","",IFERROR(INDEX(Prosjekter!$G$3:$G$499, MATCH($A173, Prosjekter!$A$3:$A$499, 0)),""))</f>
        <v/>
      </c>
      <c r="H173" s="38" t="str">
        <f>IF($A173="","",IFERROR(INDEX(Prosjekter!$I$3:$I$499, MATCH($A173, Prosjekter!$A$3:$A$499, 0)),""))</f>
        <v/>
      </c>
      <c r="I173" s="38" t="str">
        <f>IF($A173="","",SUMIFS(Timer!$F$3:$F$499,Timer!$C$3:$C$499,$A173,Timer!$B$3:$B$499,"&gt;="&amp;Innstillinger!$B$4,Timer!$B$3:$B$499,"&lt;="&amp;Innstillinger!$B$5))</f>
        <v/>
      </c>
      <c r="J173" s="38" t="str">
        <f t="shared" si="35"/>
        <v/>
      </c>
      <c r="K173" s="39" t="str">
        <f>IF($A173="","",SUMIFS(Timer!$H$3:$H$499,Timer!$C$3:$C$499,$A173,Timer!$B$3:$B$499,"&gt;="&amp;Innstillinger!$B$4,Timer!$B$3:$B$499,"&lt;="&amp;Innstillinger!$B$5))</f>
        <v/>
      </c>
      <c r="L173" s="42" t="str">
        <f>IF($A173="","",SUMIFS(Materialer!$I$3:$I$399,Materialer!$C$3:$C$399,$A173,Materialer!$B$3:$B$399,"&gt;="&amp;Innstillinger!$B$4,Materialer!$B$3:$B$399,"&lt;="&amp;Innstillinger!$B$5))</f>
        <v/>
      </c>
      <c r="M173" s="42" t="str">
        <f>IF($A173="","",SUMIFS('Andre kostnader'!$E$4:$E$200,'Andre kostnader'!$C$4:$C$200,$A173,'Andre kostnader'!$B$4:$B$200,"&gt;="&amp;Innstillinger!$B$4,'Andre kostnader'!$B$4:$B$200,"&lt;="&amp;Innstillinger!$B$5))</f>
        <v/>
      </c>
      <c r="N173" s="42" t="str">
        <f t="shared" si="36"/>
        <v/>
      </c>
      <c r="O173" s="42" t="str">
        <f>IF($A173="","",SUMIFS(Faktura!$E$3:$E$299,Faktura!$B$3:$B$299,$A173,Faktura!$C$3:$C$299,"&gt;="&amp;Innstillinger!$B$4,Faktura!$C$3:$C$299,"&lt;="&amp;Innstillinger!$B$5))</f>
        <v/>
      </c>
      <c r="P173" s="42" t="str">
        <f t="shared" si="37"/>
        <v/>
      </c>
      <c r="Q173" s="43" t="str">
        <f t="shared" si="38"/>
        <v/>
      </c>
      <c r="R173" s="42" t="str">
        <f t="shared" si="39"/>
        <v/>
      </c>
      <c r="S173" s="44" t="str">
        <f t="shared" si="40"/>
        <v/>
      </c>
      <c r="T173" s="44" t="str">
        <f t="shared" si="41"/>
        <v/>
      </c>
    </row>
    <row r="174" spans="1:20" ht="18" customHeight="1" x14ac:dyDescent="0.25">
      <c r="A174" s="4" t="str">
        <f>IF(Prosjekter!$A173="","",Prosjekter!$A173)</f>
        <v/>
      </c>
      <c r="B174" s="4" t="str">
        <f>IF($A174="","",IFERROR(INDEX(Prosjekter!$B$3:$B$499, MATCH($A174, Prosjekter!$A$3:$A$499, 0)),""))</f>
        <v/>
      </c>
      <c r="C174" s="4" t="str">
        <f>IF($A174="","",IFERROR(INDEX(Prosjekter!$D$3:$D$499, MATCH($A174, Prosjekter!$A$3:$A$499, 0)),""))</f>
        <v/>
      </c>
      <c r="D174" s="4" t="str">
        <f>IF($A174="","",IFERROR(INDEX(Prosjekter!$E$3:$E$499, MATCH($A174, Prosjekter!$A$3:$A$499, 0)),""))</f>
        <v/>
      </c>
      <c r="E174" s="4" t="str">
        <f>IF($A174="","",IFERROR(INDEX(Prosjekter!$H$3:$H$499, MATCH($A174, Prosjekter!$A$3:$A$499, 0)),""))</f>
        <v/>
      </c>
      <c r="F174" s="13" t="str">
        <f>IF($A174="","",IFERROR(INDEX(Prosjekter!$F$3:$F$499, MATCH($A174, Prosjekter!$A$3:$A$499, 0)),""))</f>
        <v/>
      </c>
      <c r="G174" s="13" t="str">
        <f>IF($A174="","",IFERROR(INDEX(Prosjekter!$G$3:$G$499, MATCH($A174, Prosjekter!$A$3:$A$499, 0)),""))</f>
        <v/>
      </c>
      <c r="H174" s="38" t="str">
        <f>IF($A174="","",IFERROR(INDEX(Prosjekter!$I$3:$I$499, MATCH($A174, Prosjekter!$A$3:$A$499, 0)),""))</f>
        <v/>
      </c>
      <c r="I174" s="38" t="str">
        <f>IF($A174="","",SUMIFS(Timer!$F$3:$F$499,Timer!$C$3:$C$499,$A174,Timer!$B$3:$B$499,"&gt;="&amp;Innstillinger!$B$4,Timer!$B$3:$B$499,"&lt;="&amp;Innstillinger!$B$5))</f>
        <v/>
      </c>
      <c r="J174" s="38" t="str">
        <f t="shared" si="35"/>
        <v/>
      </c>
      <c r="K174" s="39" t="str">
        <f>IF($A174="","",SUMIFS(Timer!$H$3:$H$499,Timer!$C$3:$C$499,$A174,Timer!$B$3:$B$499,"&gt;="&amp;Innstillinger!$B$4,Timer!$B$3:$B$499,"&lt;="&amp;Innstillinger!$B$5))</f>
        <v/>
      </c>
      <c r="L174" s="42" t="str">
        <f>IF($A174="","",SUMIFS(Materialer!$I$3:$I$399,Materialer!$C$3:$C$399,$A174,Materialer!$B$3:$B$399,"&gt;="&amp;Innstillinger!$B$4,Materialer!$B$3:$B$399,"&lt;="&amp;Innstillinger!$B$5))</f>
        <v/>
      </c>
      <c r="M174" s="42" t="str">
        <f>IF($A174="","",SUMIFS('Andre kostnader'!$E$4:$E$200,'Andre kostnader'!$C$4:$C$200,$A174,'Andre kostnader'!$B$4:$B$200,"&gt;="&amp;Innstillinger!$B$4,'Andre kostnader'!$B$4:$B$200,"&lt;="&amp;Innstillinger!$B$5))</f>
        <v/>
      </c>
      <c r="N174" s="42" t="str">
        <f t="shared" si="36"/>
        <v/>
      </c>
      <c r="O174" s="42" t="str">
        <f>IF($A174="","",SUMIFS(Faktura!$E$3:$E$299,Faktura!$B$3:$B$299,$A174,Faktura!$C$3:$C$299,"&gt;="&amp;Innstillinger!$B$4,Faktura!$C$3:$C$299,"&lt;="&amp;Innstillinger!$B$5))</f>
        <v/>
      </c>
      <c r="P174" s="42" t="str">
        <f t="shared" si="37"/>
        <v/>
      </c>
      <c r="Q174" s="43" t="str">
        <f t="shared" si="38"/>
        <v/>
      </c>
      <c r="R174" s="42" t="str">
        <f t="shared" si="39"/>
        <v/>
      </c>
      <c r="S174" s="44" t="str">
        <f t="shared" si="40"/>
        <v/>
      </c>
      <c r="T174" s="44" t="str">
        <f t="shared" si="41"/>
        <v/>
      </c>
    </row>
    <row r="175" spans="1:20" ht="18" customHeight="1" x14ac:dyDescent="0.25">
      <c r="A175" s="4" t="str">
        <f>IF(Prosjekter!$A174="","",Prosjekter!$A174)</f>
        <v/>
      </c>
      <c r="B175" s="4" t="str">
        <f>IF($A175="","",IFERROR(INDEX(Prosjekter!$B$3:$B$499, MATCH($A175, Prosjekter!$A$3:$A$499, 0)),""))</f>
        <v/>
      </c>
      <c r="C175" s="4" t="str">
        <f>IF($A175="","",IFERROR(INDEX(Prosjekter!$D$3:$D$499, MATCH($A175, Prosjekter!$A$3:$A$499, 0)),""))</f>
        <v/>
      </c>
      <c r="D175" s="4" t="str">
        <f>IF($A175="","",IFERROR(INDEX(Prosjekter!$E$3:$E$499, MATCH($A175, Prosjekter!$A$3:$A$499, 0)),""))</f>
        <v/>
      </c>
      <c r="E175" s="4" t="str">
        <f>IF($A175="","",IFERROR(INDEX(Prosjekter!$H$3:$H$499, MATCH($A175, Prosjekter!$A$3:$A$499, 0)),""))</f>
        <v/>
      </c>
      <c r="F175" s="13" t="str">
        <f>IF($A175="","",IFERROR(INDEX(Prosjekter!$F$3:$F$499, MATCH($A175, Prosjekter!$A$3:$A$499, 0)),""))</f>
        <v/>
      </c>
      <c r="G175" s="13" t="str">
        <f>IF($A175="","",IFERROR(INDEX(Prosjekter!$G$3:$G$499, MATCH($A175, Prosjekter!$A$3:$A$499, 0)),""))</f>
        <v/>
      </c>
      <c r="H175" s="38" t="str">
        <f>IF($A175="","",IFERROR(INDEX(Prosjekter!$I$3:$I$499, MATCH($A175, Prosjekter!$A$3:$A$499, 0)),""))</f>
        <v/>
      </c>
      <c r="I175" s="38" t="str">
        <f>IF($A175="","",SUMIFS(Timer!$F$3:$F$499,Timer!$C$3:$C$499,$A175,Timer!$B$3:$B$499,"&gt;="&amp;Innstillinger!$B$4,Timer!$B$3:$B$499,"&lt;="&amp;Innstillinger!$B$5))</f>
        <v/>
      </c>
      <c r="J175" s="38" t="str">
        <f t="shared" si="35"/>
        <v/>
      </c>
      <c r="K175" s="39" t="str">
        <f>IF($A175="","",SUMIFS(Timer!$H$3:$H$499,Timer!$C$3:$C$499,$A175,Timer!$B$3:$B$499,"&gt;="&amp;Innstillinger!$B$4,Timer!$B$3:$B$499,"&lt;="&amp;Innstillinger!$B$5))</f>
        <v/>
      </c>
      <c r="L175" s="42" t="str">
        <f>IF($A175="","",SUMIFS(Materialer!$I$3:$I$399,Materialer!$C$3:$C$399,$A175,Materialer!$B$3:$B$399,"&gt;="&amp;Innstillinger!$B$4,Materialer!$B$3:$B$399,"&lt;="&amp;Innstillinger!$B$5))</f>
        <v/>
      </c>
      <c r="M175" s="42" t="str">
        <f>IF($A175="","",SUMIFS('Andre kostnader'!$E$4:$E$200,'Andre kostnader'!$C$4:$C$200,$A175,'Andre kostnader'!$B$4:$B$200,"&gt;="&amp;Innstillinger!$B$4,'Andre kostnader'!$B$4:$B$200,"&lt;="&amp;Innstillinger!$B$5))</f>
        <v/>
      </c>
      <c r="N175" s="42" t="str">
        <f t="shared" si="36"/>
        <v/>
      </c>
      <c r="O175" s="42" t="str">
        <f>IF($A175="","",SUMIFS(Faktura!$E$3:$E$299,Faktura!$B$3:$B$299,$A175,Faktura!$C$3:$C$299,"&gt;="&amp;Innstillinger!$B$4,Faktura!$C$3:$C$299,"&lt;="&amp;Innstillinger!$B$5))</f>
        <v/>
      </c>
      <c r="P175" s="42" t="str">
        <f t="shared" si="37"/>
        <v/>
      </c>
      <c r="Q175" s="43" t="str">
        <f t="shared" si="38"/>
        <v/>
      </c>
      <c r="R175" s="42" t="str">
        <f t="shared" si="39"/>
        <v/>
      </c>
      <c r="S175" s="44" t="str">
        <f t="shared" si="40"/>
        <v/>
      </c>
      <c r="T175" s="44" t="str">
        <f t="shared" si="41"/>
        <v/>
      </c>
    </row>
    <row r="176" spans="1:20" ht="18" customHeight="1" x14ac:dyDescent="0.25">
      <c r="A176" s="4" t="str">
        <f>IF(Prosjekter!$A175="","",Prosjekter!$A175)</f>
        <v/>
      </c>
      <c r="B176" s="4" t="str">
        <f>IF($A176="","",IFERROR(INDEX(Prosjekter!$B$3:$B$499, MATCH($A176, Prosjekter!$A$3:$A$499, 0)),""))</f>
        <v/>
      </c>
      <c r="C176" s="4" t="str">
        <f>IF($A176="","",IFERROR(INDEX(Prosjekter!$D$3:$D$499, MATCH($A176, Prosjekter!$A$3:$A$499, 0)),""))</f>
        <v/>
      </c>
      <c r="D176" s="4" t="str">
        <f>IF($A176="","",IFERROR(INDEX(Prosjekter!$E$3:$E$499, MATCH($A176, Prosjekter!$A$3:$A$499, 0)),""))</f>
        <v/>
      </c>
      <c r="E176" s="4" t="str">
        <f>IF($A176="","",IFERROR(INDEX(Prosjekter!$H$3:$H$499, MATCH($A176, Prosjekter!$A$3:$A$499, 0)),""))</f>
        <v/>
      </c>
      <c r="F176" s="13" t="str">
        <f>IF($A176="","",IFERROR(INDEX(Prosjekter!$F$3:$F$499, MATCH($A176, Prosjekter!$A$3:$A$499, 0)),""))</f>
        <v/>
      </c>
      <c r="G176" s="13" t="str">
        <f>IF($A176="","",IFERROR(INDEX(Prosjekter!$G$3:$G$499, MATCH($A176, Prosjekter!$A$3:$A$499, 0)),""))</f>
        <v/>
      </c>
      <c r="H176" s="38" t="str">
        <f>IF($A176="","",IFERROR(INDEX(Prosjekter!$I$3:$I$499, MATCH($A176, Prosjekter!$A$3:$A$499, 0)),""))</f>
        <v/>
      </c>
      <c r="I176" s="38" t="str">
        <f>IF($A176="","",SUMIFS(Timer!$F$3:$F$499,Timer!$C$3:$C$499,$A176,Timer!$B$3:$B$499,"&gt;="&amp;Innstillinger!$B$4,Timer!$B$3:$B$499,"&lt;="&amp;Innstillinger!$B$5))</f>
        <v/>
      </c>
      <c r="J176" s="38" t="str">
        <f t="shared" si="35"/>
        <v/>
      </c>
      <c r="K176" s="39" t="str">
        <f>IF($A176="","",SUMIFS(Timer!$H$3:$H$499,Timer!$C$3:$C$499,$A176,Timer!$B$3:$B$499,"&gt;="&amp;Innstillinger!$B$4,Timer!$B$3:$B$499,"&lt;="&amp;Innstillinger!$B$5))</f>
        <v/>
      </c>
      <c r="L176" s="42" t="str">
        <f>IF($A176="","",SUMIFS(Materialer!$I$3:$I$399,Materialer!$C$3:$C$399,$A176,Materialer!$B$3:$B$399,"&gt;="&amp;Innstillinger!$B$4,Materialer!$B$3:$B$399,"&lt;="&amp;Innstillinger!$B$5))</f>
        <v/>
      </c>
      <c r="M176" s="42" t="str">
        <f>IF($A176="","",SUMIFS('Andre kostnader'!$E$4:$E$200,'Andre kostnader'!$C$4:$C$200,$A176,'Andre kostnader'!$B$4:$B$200,"&gt;="&amp;Innstillinger!$B$4,'Andre kostnader'!$B$4:$B$200,"&lt;="&amp;Innstillinger!$B$5))</f>
        <v/>
      </c>
      <c r="N176" s="42" t="str">
        <f t="shared" si="36"/>
        <v/>
      </c>
      <c r="O176" s="42" t="str">
        <f>IF($A176="","",SUMIFS(Faktura!$E$3:$E$299,Faktura!$B$3:$B$299,$A176,Faktura!$C$3:$C$299,"&gt;="&amp;Innstillinger!$B$4,Faktura!$C$3:$C$299,"&lt;="&amp;Innstillinger!$B$5))</f>
        <v/>
      </c>
      <c r="P176" s="42" t="str">
        <f t="shared" si="37"/>
        <v/>
      </c>
      <c r="Q176" s="43" t="str">
        <f t="shared" si="38"/>
        <v/>
      </c>
      <c r="R176" s="42" t="str">
        <f t="shared" si="39"/>
        <v/>
      </c>
      <c r="S176" s="44" t="str">
        <f t="shared" si="40"/>
        <v/>
      </c>
      <c r="T176" s="44" t="str">
        <f t="shared" si="41"/>
        <v/>
      </c>
    </row>
    <row r="177" spans="1:20" ht="18" customHeight="1" x14ac:dyDescent="0.25">
      <c r="A177" s="4" t="str">
        <f>IF(Prosjekter!$A176="","",Prosjekter!$A176)</f>
        <v/>
      </c>
      <c r="B177" s="4" t="str">
        <f>IF($A177="","",IFERROR(INDEX(Prosjekter!$B$3:$B$499, MATCH($A177, Prosjekter!$A$3:$A$499, 0)),""))</f>
        <v/>
      </c>
      <c r="C177" s="4" t="str">
        <f>IF($A177="","",IFERROR(INDEX(Prosjekter!$D$3:$D$499, MATCH($A177, Prosjekter!$A$3:$A$499, 0)),""))</f>
        <v/>
      </c>
      <c r="D177" s="4" t="str">
        <f>IF($A177="","",IFERROR(INDEX(Prosjekter!$E$3:$E$499, MATCH($A177, Prosjekter!$A$3:$A$499, 0)),""))</f>
        <v/>
      </c>
      <c r="E177" s="4" t="str">
        <f>IF($A177="","",IFERROR(INDEX(Prosjekter!$H$3:$H$499, MATCH($A177, Prosjekter!$A$3:$A$499, 0)),""))</f>
        <v/>
      </c>
      <c r="F177" s="13" t="str">
        <f>IF($A177="","",IFERROR(INDEX(Prosjekter!$F$3:$F$499, MATCH($A177, Prosjekter!$A$3:$A$499, 0)),""))</f>
        <v/>
      </c>
      <c r="G177" s="13" t="str">
        <f>IF($A177="","",IFERROR(INDEX(Prosjekter!$G$3:$G$499, MATCH($A177, Prosjekter!$A$3:$A$499, 0)),""))</f>
        <v/>
      </c>
      <c r="H177" s="38" t="str">
        <f>IF($A177="","",IFERROR(INDEX(Prosjekter!$I$3:$I$499, MATCH($A177, Prosjekter!$A$3:$A$499, 0)),""))</f>
        <v/>
      </c>
      <c r="I177" s="38" t="str">
        <f>IF($A177="","",SUMIFS(Timer!$F$3:$F$499,Timer!$C$3:$C$499,$A177,Timer!$B$3:$B$499,"&gt;="&amp;Innstillinger!$B$4,Timer!$B$3:$B$499,"&lt;="&amp;Innstillinger!$B$5))</f>
        <v/>
      </c>
      <c r="J177" s="38" t="str">
        <f t="shared" si="35"/>
        <v/>
      </c>
      <c r="K177" s="39" t="str">
        <f>IF($A177="","",SUMIFS(Timer!$H$3:$H$499,Timer!$C$3:$C$499,$A177,Timer!$B$3:$B$499,"&gt;="&amp;Innstillinger!$B$4,Timer!$B$3:$B$499,"&lt;="&amp;Innstillinger!$B$5))</f>
        <v/>
      </c>
      <c r="L177" s="42" t="str">
        <f>IF($A177="","",SUMIFS(Materialer!$I$3:$I$399,Materialer!$C$3:$C$399,$A177,Materialer!$B$3:$B$399,"&gt;="&amp;Innstillinger!$B$4,Materialer!$B$3:$B$399,"&lt;="&amp;Innstillinger!$B$5))</f>
        <v/>
      </c>
      <c r="M177" s="42" t="str">
        <f>IF($A177="","",SUMIFS('Andre kostnader'!$E$4:$E$200,'Andre kostnader'!$C$4:$C$200,$A177,'Andre kostnader'!$B$4:$B$200,"&gt;="&amp;Innstillinger!$B$4,'Andre kostnader'!$B$4:$B$200,"&lt;="&amp;Innstillinger!$B$5))</f>
        <v/>
      </c>
      <c r="N177" s="42" t="str">
        <f t="shared" si="36"/>
        <v/>
      </c>
      <c r="O177" s="42" t="str">
        <f>IF($A177="","",SUMIFS(Faktura!$E$3:$E$299,Faktura!$B$3:$B$299,$A177,Faktura!$C$3:$C$299,"&gt;="&amp;Innstillinger!$B$4,Faktura!$C$3:$C$299,"&lt;="&amp;Innstillinger!$B$5))</f>
        <v/>
      </c>
      <c r="P177" s="42" t="str">
        <f t="shared" si="37"/>
        <v/>
      </c>
      <c r="Q177" s="43" t="str">
        <f t="shared" si="38"/>
        <v/>
      </c>
      <c r="R177" s="42" t="str">
        <f t="shared" si="39"/>
        <v/>
      </c>
      <c r="S177" s="44" t="str">
        <f t="shared" si="40"/>
        <v/>
      </c>
      <c r="T177" s="44" t="str">
        <f t="shared" si="41"/>
        <v/>
      </c>
    </row>
    <row r="178" spans="1:20" ht="18" customHeight="1" x14ac:dyDescent="0.25">
      <c r="A178" s="4" t="str">
        <f>IF(Prosjekter!$A177="","",Prosjekter!$A177)</f>
        <v/>
      </c>
      <c r="B178" s="4" t="str">
        <f>IF($A178="","",IFERROR(INDEX(Prosjekter!$B$3:$B$499, MATCH($A178, Prosjekter!$A$3:$A$499, 0)),""))</f>
        <v/>
      </c>
      <c r="C178" s="4" t="str">
        <f>IF($A178="","",IFERROR(INDEX(Prosjekter!$D$3:$D$499, MATCH($A178, Prosjekter!$A$3:$A$499, 0)),""))</f>
        <v/>
      </c>
      <c r="D178" s="4" t="str">
        <f>IF($A178="","",IFERROR(INDEX(Prosjekter!$E$3:$E$499, MATCH($A178, Prosjekter!$A$3:$A$499, 0)),""))</f>
        <v/>
      </c>
      <c r="E178" s="4" t="str">
        <f>IF($A178="","",IFERROR(INDEX(Prosjekter!$H$3:$H$499, MATCH($A178, Prosjekter!$A$3:$A$499, 0)),""))</f>
        <v/>
      </c>
      <c r="F178" s="13" t="str">
        <f>IF($A178="","",IFERROR(INDEX(Prosjekter!$F$3:$F$499, MATCH($A178, Prosjekter!$A$3:$A$499, 0)),""))</f>
        <v/>
      </c>
      <c r="G178" s="13" t="str">
        <f>IF($A178="","",IFERROR(INDEX(Prosjekter!$G$3:$G$499, MATCH($A178, Prosjekter!$A$3:$A$499, 0)),""))</f>
        <v/>
      </c>
      <c r="H178" s="38" t="str">
        <f>IF($A178="","",IFERROR(INDEX(Prosjekter!$I$3:$I$499, MATCH($A178, Prosjekter!$A$3:$A$499, 0)),""))</f>
        <v/>
      </c>
      <c r="I178" s="38" t="str">
        <f>IF($A178="","",SUMIFS(Timer!$F$3:$F$499,Timer!$C$3:$C$499,$A178,Timer!$B$3:$B$499,"&gt;="&amp;Innstillinger!$B$4,Timer!$B$3:$B$499,"&lt;="&amp;Innstillinger!$B$5))</f>
        <v/>
      </c>
      <c r="J178" s="38" t="str">
        <f t="shared" si="35"/>
        <v/>
      </c>
      <c r="K178" s="39" t="str">
        <f>IF($A178="","",SUMIFS(Timer!$H$3:$H$499,Timer!$C$3:$C$499,$A178,Timer!$B$3:$B$499,"&gt;="&amp;Innstillinger!$B$4,Timer!$B$3:$B$499,"&lt;="&amp;Innstillinger!$B$5))</f>
        <v/>
      </c>
      <c r="L178" s="42" t="str">
        <f>IF($A178="","",SUMIFS(Materialer!$I$3:$I$399,Materialer!$C$3:$C$399,$A178,Materialer!$B$3:$B$399,"&gt;="&amp;Innstillinger!$B$4,Materialer!$B$3:$B$399,"&lt;="&amp;Innstillinger!$B$5))</f>
        <v/>
      </c>
      <c r="M178" s="42" t="str">
        <f>IF($A178="","",SUMIFS('Andre kostnader'!$E$4:$E$200,'Andre kostnader'!$C$4:$C$200,$A178,'Andre kostnader'!$B$4:$B$200,"&gt;="&amp;Innstillinger!$B$4,'Andre kostnader'!$B$4:$B$200,"&lt;="&amp;Innstillinger!$B$5))</f>
        <v/>
      </c>
      <c r="N178" s="42" t="str">
        <f t="shared" si="36"/>
        <v/>
      </c>
      <c r="O178" s="42" t="str">
        <f>IF($A178="","",SUMIFS(Faktura!$E$3:$E$299,Faktura!$B$3:$B$299,$A178,Faktura!$C$3:$C$299,"&gt;="&amp;Innstillinger!$B$4,Faktura!$C$3:$C$299,"&lt;="&amp;Innstillinger!$B$5))</f>
        <v/>
      </c>
      <c r="P178" s="42" t="str">
        <f t="shared" si="37"/>
        <v/>
      </c>
      <c r="Q178" s="43" t="str">
        <f t="shared" si="38"/>
        <v/>
      </c>
      <c r="R178" s="42" t="str">
        <f t="shared" si="39"/>
        <v/>
      </c>
      <c r="S178" s="44" t="str">
        <f t="shared" si="40"/>
        <v/>
      </c>
      <c r="T178" s="44" t="str">
        <f t="shared" si="41"/>
        <v/>
      </c>
    </row>
    <row r="179" spans="1:20" ht="18" customHeight="1" x14ac:dyDescent="0.25">
      <c r="A179" s="4" t="str">
        <f>IF(Prosjekter!$A178="","",Prosjekter!$A178)</f>
        <v/>
      </c>
      <c r="B179" s="4" t="str">
        <f>IF($A179="","",IFERROR(INDEX(Prosjekter!$B$3:$B$499, MATCH($A179, Prosjekter!$A$3:$A$499, 0)),""))</f>
        <v/>
      </c>
      <c r="C179" s="4" t="str">
        <f>IF($A179="","",IFERROR(INDEX(Prosjekter!$D$3:$D$499, MATCH($A179, Prosjekter!$A$3:$A$499, 0)),""))</f>
        <v/>
      </c>
      <c r="D179" s="4" t="str">
        <f>IF($A179="","",IFERROR(INDEX(Prosjekter!$E$3:$E$499, MATCH($A179, Prosjekter!$A$3:$A$499, 0)),""))</f>
        <v/>
      </c>
      <c r="E179" s="4" t="str">
        <f>IF($A179="","",IFERROR(INDEX(Prosjekter!$H$3:$H$499, MATCH($A179, Prosjekter!$A$3:$A$499, 0)),""))</f>
        <v/>
      </c>
      <c r="F179" s="13" t="str">
        <f>IF($A179="","",IFERROR(INDEX(Prosjekter!$F$3:$F$499, MATCH($A179, Prosjekter!$A$3:$A$499, 0)),""))</f>
        <v/>
      </c>
      <c r="G179" s="13" t="str">
        <f>IF($A179="","",IFERROR(INDEX(Prosjekter!$G$3:$G$499, MATCH($A179, Prosjekter!$A$3:$A$499, 0)),""))</f>
        <v/>
      </c>
      <c r="H179" s="38" t="str">
        <f>IF($A179="","",IFERROR(INDEX(Prosjekter!$I$3:$I$499, MATCH($A179, Prosjekter!$A$3:$A$499, 0)),""))</f>
        <v/>
      </c>
      <c r="I179" s="38" t="str">
        <f>IF($A179="","",SUMIFS(Timer!$F$3:$F$499,Timer!$C$3:$C$499,$A179,Timer!$B$3:$B$499,"&gt;="&amp;Innstillinger!$B$4,Timer!$B$3:$B$499,"&lt;="&amp;Innstillinger!$B$5))</f>
        <v/>
      </c>
      <c r="J179" s="38" t="str">
        <f t="shared" si="35"/>
        <v/>
      </c>
      <c r="K179" s="39" t="str">
        <f>IF($A179="","",SUMIFS(Timer!$H$3:$H$499,Timer!$C$3:$C$499,$A179,Timer!$B$3:$B$499,"&gt;="&amp;Innstillinger!$B$4,Timer!$B$3:$B$499,"&lt;="&amp;Innstillinger!$B$5))</f>
        <v/>
      </c>
      <c r="L179" s="42" t="str">
        <f>IF($A179="","",SUMIFS(Materialer!$I$3:$I$399,Materialer!$C$3:$C$399,$A179,Materialer!$B$3:$B$399,"&gt;="&amp;Innstillinger!$B$4,Materialer!$B$3:$B$399,"&lt;="&amp;Innstillinger!$B$5))</f>
        <v/>
      </c>
      <c r="M179" s="42" t="str">
        <f>IF($A179="","",SUMIFS('Andre kostnader'!$E$4:$E$200,'Andre kostnader'!$C$4:$C$200,$A179,'Andre kostnader'!$B$4:$B$200,"&gt;="&amp;Innstillinger!$B$4,'Andre kostnader'!$B$4:$B$200,"&lt;="&amp;Innstillinger!$B$5))</f>
        <v/>
      </c>
      <c r="N179" s="42" t="str">
        <f t="shared" si="36"/>
        <v/>
      </c>
      <c r="O179" s="42" t="str">
        <f>IF($A179="","",SUMIFS(Faktura!$E$3:$E$299,Faktura!$B$3:$B$299,$A179,Faktura!$C$3:$C$299,"&gt;="&amp;Innstillinger!$B$4,Faktura!$C$3:$C$299,"&lt;="&amp;Innstillinger!$B$5))</f>
        <v/>
      </c>
      <c r="P179" s="42" t="str">
        <f t="shared" si="37"/>
        <v/>
      </c>
      <c r="Q179" s="43" t="str">
        <f t="shared" si="38"/>
        <v/>
      </c>
      <c r="R179" s="42" t="str">
        <f t="shared" si="39"/>
        <v/>
      </c>
      <c r="S179" s="44" t="str">
        <f t="shared" si="40"/>
        <v/>
      </c>
      <c r="T179" s="44" t="str">
        <f t="shared" si="41"/>
        <v/>
      </c>
    </row>
    <row r="180" spans="1:20" ht="18" customHeight="1" x14ac:dyDescent="0.25">
      <c r="A180" s="4" t="str">
        <f>IF(Prosjekter!$A179="","",Prosjekter!$A179)</f>
        <v/>
      </c>
      <c r="B180" s="4" t="str">
        <f>IF($A180="","",IFERROR(INDEX(Prosjekter!$B$3:$B$499, MATCH($A180, Prosjekter!$A$3:$A$499, 0)),""))</f>
        <v/>
      </c>
      <c r="C180" s="4" t="str">
        <f>IF($A180="","",IFERROR(INDEX(Prosjekter!$D$3:$D$499, MATCH($A180, Prosjekter!$A$3:$A$499, 0)),""))</f>
        <v/>
      </c>
      <c r="D180" s="4" t="str">
        <f>IF($A180="","",IFERROR(INDEX(Prosjekter!$E$3:$E$499, MATCH($A180, Prosjekter!$A$3:$A$499, 0)),""))</f>
        <v/>
      </c>
      <c r="E180" s="4" t="str">
        <f>IF($A180="","",IFERROR(INDEX(Prosjekter!$H$3:$H$499, MATCH($A180, Prosjekter!$A$3:$A$499, 0)),""))</f>
        <v/>
      </c>
      <c r="F180" s="13" t="str">
        <f>IF($A180="","",IFERROR(INDEX(Prosjekter!$F$3:$F$499, MATCH($A180, Prosjekter!$A$3:$A$499, 0)),""))</f>
        <v/>
      </c>
      <c r="G180" s="13" t="str">
        <f>IF($A180="","",IFERROR(INDEX(Prosjekter!$G$3:$G$499, MATCH($A180, Prosjekter!$A$3:$A$499, 0)),""))</f>
        <v/>
      </c>
      <c r="H180" s="38" t="str">
        <f>IF($A180="","",IFERROR(INDEX(Prosjekter!$I$3:$I$499, MATCH($A180, Prosjekter!$A$3:$A$499, 0)),""))</f>
        <v/>
      </c>
      <c r="I180" s="38" t="str">
        <f>IF($A180="","",SUMIFS(Timer!$F$3:$F$499,Timer!$C$3:$C$499,$A180,Timer!$B$3:$B$499,"&gt;="&amp;Innstillinger!$B$4,Timer!$B$3:$B$499,"&lt;="&amp;Innstillinger!$B$5))</f>
        <v/>
      </c>
      <c r="J180" s="38" t="str">
        <f t="shared" si="35"/>
        <v/>
      </c>
      <c r="K180" s="39" t="str">
        <f>IF($A180="","",SUMIFS(Timer!$H$3:$H$499,Timer!$C$3:$C$499,$A180,Timer!$B$3:$B$499,"&gt;="&amp;Innstillinger!$B$4,Timer!$B$3:$B$499,"&lt;="&amp;Innstillinger!$B$5))</f>
        <v/>
      </c>
      <c r="L180" s="42" t="str">
        <f>IF($A180="","",SUMIFS(Materialer!$I$3:$I$399,Materialer!$C$3:$C$399,$A180,Materialer!$B$3:$B$399,"&gt;="&amp;Innstillinger!$B$4,Materialer!$B$3:$B$399,"&lt;="&amp;Innstillinger!$B$5))</f>
        <v/>
      </c>
      <c r="M180" s="42" t="str">
        <f>IF($A180="","",SUMIFS('Andre kostnader'!$E$4:$E$200,'Andre kostnader'!$C$4:$C$200,$A180,'Andre kostnader'!$B$4:$B$200,"&gt;="&amp;Innstillinger!$B$4,'Andre kostnader'!$B$4:$B$200,"&lt;="&amp;Innstillinger!$B$5))</f>
        <v/>
      </c>
      <c r="N180" s="42" t="str">
        <f t="shared" si="36"/>
        <v/>
      </c>
      <c r="O180" s="42" t="str">
        <f>IF($A180="","",SUMIFS(Faktura!$E$3:$E$299,Faktura!$B$3:$B$299,$A180,Faktura!$C$3:$C$299,"&gt;="&amp;Innstillinger!$B$4,Faktura!$C$3:$C$299,"&lt;="&amp;Innstillinger!$B$5))</f>
        <v/>
      </c>
      <c r="P180" s="42" t="str">
        <f t="shared" si="37"/>
        <v/>
      </c>
      <c r="Q180" s="43" t="str">
        <f t="shared" si="38"/>
        <v/>
      </c>
      <c r="R180" s="42" t="str">
        <f t="shared" si="39"/>
        <v/>
      </c>
      <c r="S180" s="44" t="str">
        <f t="shared" si="40"/>
        <v/>
      </c>
      <c r="T180" s="44" t="str">
        <f t="shared" si="41"/>
        <v/>
      </c>
    </row>
    <row r="181" spans="1:20" ht="18" customHeight="1" x14ac:dyDescent="0.25">
      <c r="A181" s="4" t="str">
        <f>IF(Prosjekter!$A180="","",Prosjekter!$A180)</f>
        <v/>
      </c>
      <c r="B181" s="4" t="str">
        <f>IF($A181="","",IFERROR(INDEX(Prosjekter!$B$3:$B$499, MATCH($A181, Prosjekter!$A$3:$A$499, 0)),""))</f>
        <v/>
      </c>
      <c r="C181" s="4" t="str">
        <f>IF($A181="","",IFERROR(INDEX(Prosjekter!$D$3:$D$499, MATCH($A181, Prosjekter!$A$3:$A$499, 0)),""))</f>
        <v/>
      </c>
      <c r="D181" s="4" t="str">
        <f>IF($A181="","",IFERROR(INDEX(Prosjekter!$E$3:$E$499, MATCH($A181, Prosjekter!$A$3:$A$499, 0)),""))</f>
        <v/>
      </c>
      <c r="E181" s="4" t="str">
        <f>IF($A181="","",IFERROR(INDEX(Prosjekter!$H$3:$H$499, MATCH($A181, Prosjekter!$A$3:$A$499, 0)),""))</f>
        <v/>
      </c>
      <c r="F181" s="13" t="str">
        <f>IF($A181="","",IFERROR(INDEX(Prosjekter!$F$3:$F$499, MATCH($A181, Prosjekter!$A$3:$A$499, 0)),""))</f>
        <v/>
      </c>
      <c r="G181" s="13" t="str">
        <f>IF($A181="","",IFERROR(INDEX(Prosjekter!$G$3:$G$499, MATCH($A181, Prosjekter!$A$3:$A$499, 0)),""))</f>
        <v/>
      </c>
      <c r="H181" s="38" t="str">
        <f>IF($A181="","",IFERROR(INDEX(Prosjekter!$I$3:$I$499, MATCH($A181, Prosjekter!$A$3:$A$499, 0)),""))</f>
        <v/>
      </c>
      <c r="I181" s="38" t="str">
        <f>IF($A181="","",SUMIFS(Timer!$F$3:$F$499,Timer!$C$3:$C$499,$A181,Timer!$B$3:$B$499,"&gt;="&amp;Innstillinger!$B$4,Timer!$B$3:$B$499,"&lt;="&amp;Innstillinger!$B$5))</f>
        <v/>
      </c>
      <c r="J181" s="38" t="str">
        <f t="shared" si="35"/>
        <v/>
      </c>
      <c r="K181" s="39" t="str">
        <f>IF($A181="","",SUMIFS(Timer!$H$3:$H$499,Timer!$C$3:$C$499,$A181,Timer!$B$3:$B$499,"&gt;="&amp;Innstillinger!$B$4,Timer!$B$3:$B$499,"&lt;="&amp;Innstillinger!$B$5))</f>
        <v/>
      </c>
      <c r="L181" s="42" t="str">
        <f>IF($A181="","",SUMIFS(Materialer!$I$3:$I$399,Materialer!$C$3:$C$399,$A181,Materialer!$B$3:$B$399,"&gt;="&amp;Innstillinger!$B$4,Materialer!$B$3:$B$399,"&lt;="&amp;Innstillinger!$B$5))</f>
        <v/>
      </c>
      <c r="M181" s="42" t="str">
        <f>IF($A181="","",SUMIFS('Andre kostnader'!$E$4:$E$200,'Andre kostnader'!$C$4:$C$200,$A181,'Andre kostnader'!$B$4:$B$200,"&gt;="&amp;Innstillinger!$B$4,'Andre kostnader'!$B$4:$B$200,"&lt;="&amp;Innstillinger!$B$5))</f>
        <v/>
      </c>
      <c r="N181" s="42" t="str">
        <f t="shared" si="36"/>
        <v/>
      </c>
      <c r="O181" s="42" t="str">
        <f>IF($A181="","",SUMIFS(Faktura!$E$3:$E$299,Faktura!$B$3:$B$299,$A181,Faktura!$C$3:$C$299,"&gt;="&amp;Innstillinger!$B$4,Faktura!$C$3:$C$299,"&lt;="&amp;Innstillinger!$B$5))</f>
        <v/>
      </c>
      <c r="P181" s="42" t="str">
        <f t="shared" si="37"/>
        <v/>
      </c>
      <c r="Q181" s="43" t="str">
        <f t="shared" si="38"/>
        <v/>
      </c>
      <c r="R181" s="42" t="str">
        <f t="shared" si="39"/>
        <v/>
      </c>
      <c r="S181" s="44" t="str">
        <f t="shared" si="40"/>
        <v/>
      </c>
      <c r="T181" s="44" t="str">
        <f t="shared" si="41"/>
        <v/>
      </c>
    </row>
    <row r="182" spans="1:20" ht="18" customHeight="1" x14ac:dyDescent="0.25">
      <c r="A182" s="4" t="str">
        <f>IF(Prosjekter!$A181="","",Prosjekter!$A181)</f>
        <v/>
      </c>
      <c r="B182" s="4" t="str">
        <f>IF($A182="","",IFERROR(INDEX(Prosjekter!$B$3:$B$499, MATCH($A182, Prosjekter!$A$3:$A$499, 0)),""))</f>
        <v/>
      </c>
      <c r="C182" s="4" t="str">
        <f>IF($A182="","",IFERROR(INDEX(Prosjekter!$D$3:$D$499, MATCH($A182, Prosjekter!$A$3:$A$499, 0)),""))</f>
        <v/>
      </c>
      <c r="D182" s="4" t="str">
        <f>IF($A182="","",IFERROR(INDEX(Prosjekter!$E$3:$E$499, MATCH($A182, Prosjekter!$A$3:$A$499, 0)),""))</f>
        <v/>
      </c>
      <c r="E182" s="4" t="str">
        <f>IF($A182="","",IFERROR(INDEX(Prosjekter!$H$3:$H$499, MATCH($A182, Prosjekter!$A$3:$A$499, 0)),""))</f>
        <v/>
      </c>
      <c r="F182" s="13" t="str">
        <f>IF($A182="","",IFERROR(INDEX(Prosjekter!$F$3:$F$499, MATCH($A182, Prosjekter!$A$3:$A$499, 0)),""))</f>
        <v/>
      </c>
      <c r="G182" s="13" t="str">
        <f>IF($A182="","",IFERROR(INDEX(Prosjekter!$G$3:$G$499, MATCH($A182, Prosjekter!$A$3:$A$499, 0)),""))</f>
        <v/>
      </c>
      <c r="H182" s="38" t="str">
        <f>IF($A182="","",IFERROR(INDEX(Prosjekter!$I$3:$I$499, MATCH($A182, Prosjekter!$A$3:$A$499, 0)),""))</f>
        <v/>
      </c>
      <c r="I182" s="38" t="str">
        <f>IF($A182="","",SUMIFS(Timer!$F$3:$F$499,Timer!$C$3:$C$499,$A182,Timer!$B$3:$B$499,"&gt;="&amp;Innstillinger!$B$4,Timer!$B$3:$B$499,"&lt;="&amp;Innstillinger!$B$5))</f>
        <v/>
      </c>
      <c r="J182" s="38" t="str">
        <f t="shared" si="35"/>
        <v/>
      </c>
      <c r="K182" s="39" t="str">
        <f>IF($A182="","",SUMIFS(Timer!$H$3:$H$499,Timer!$C$3:$C$499,$A182,Timer!$B$3:$B$499,"&gt;="&amp;Innstillinger!$B$4,Timer!$B$3:$B$499,"&lt;="&amp;Innstillinger!$B$5))</f>
        <v/>
      </c>
      <c r="L182" s="42" t="str">
        <f>IF($A182="","",SUMIFS(Materialer!$I$3:$I$399,Materialer!$C$3:$C$399,$A182,Materialer!$B$3:$B$399,"&gt;="&amp;Innstillinger!$B$4,Materialer!$B$3:$B$399,"&lt;="&amp;Innstillinger!$B$5))</f>
        <v/>
      </c>
      <c r="M182" s="42" t="str">
        <f>IF($A182="","",SUMIFS('Andre kostnader'!$E$4:$E$200,'Andre kostnader'!$C$4:$C$200,$A182,'Andre kostnader'!$B$4:$B$200,"&gt;="&amp;Innstillinger!$B$4,'Andre kostnader'!$B$4:$B$200,"&lt;="&amp;Innstillinger!$B$5))</f>
        <v/>
      </c>
      <c r="N182" s="42" t="str">
        <f t="shared" si="36"/>
        <v/>
      </c>
      <c r="O182" s="42" t="str">
        <f>IF($A182="","",SUMIFS(Faktura!$E$3:$E$299,Faktura!$B$3:$B$299,$A182,Faktura!$C$3:$C$299,"&gt;="&amp;Innstillinger!$B$4,Faktura!$C$3:$C$299,"&lt;="&amp;Innstillinger!$B$5))</f>
        <v/>
      </c>
      <c r="P182" s="42" t="str">
        <f t="shared" si="37"/>
        <v/>
      </c>
      <c r="Q182" s="43" t="str">
        <f t="shared" si="38"/>
        <v/>
      </c>
      <c r="R182" s="42" t="str">
        <f t="shared" si="39"/>
        <v/>
      </c>
      <c r="S182" s="44" t="str">
        <f t="shared" si="40"/>
        <v/>
      </c>
      <c r="T182" s="44" t="str">
        <f t="shared" si="41"/>
        <v/>
      </c>
    </row>
    <row r="183" spans="1:20" ht="18" customHeight="1" x14ac:dyDescent="0.25">
      <c r="A183" s="4" t="str">
        <f>IF(Prosjekter!$A182="","",Prosjekter!$A182)</f>
        <v/>
      </c>
      <c r="B183" s="4" t="str">
        <f>IF($A183="","",IFERROR(INDEX(Prosjekter!$B$3:$B$499, MATCH($A183, Prosjekter!$A$3:$A$499, 0)),""))</f>
        <v/>
      </c>
      <c r="C183" s="4" t="str">
        <f>IF($A183="","",IFERROR(INDEX(Prosjekter!$D$3:$D$499, MATCH($A183, Prosjekter!$A$3:$A$499, 0)),""))</f>
        <v/>
      </c>
      <c r="D183" s="4" t="str">
        <f>IF($A183="","",IFERROR(INDEX(Prosjekter!$E$3:$E$499, MATCH($A183, Prosjekter!$A$3:$A$499, 0)),""))</f>
        <v/>
      </c>
      <c r="E183" s="4" t="str">
        <f>IF($A183="","",IFERROR(INDEX(Prosjekter!$H$3:$H$499, MATCH($A183, Prosjekter!$A$3:$A$499, 0)),""))</f>
        <v/>
      </c>
      <c r="F183" s="13" t="str">
        <f>IF($A183="","",IFERROR(INDEX(Prosjekter!$F$3:$F$499, MATCH($A183, Prosjekter!$A$3:$A$499, 0)),""))</f>
        <v/>
      </c>
      <c r="G183" s="13" t="str">
        <f>IF($A183="","",IFERROR(INDEX(Prosjekter!$G$3:$G$499, MATCH($A183, Prosjekter!$A$3:$A$499, 0)),""))</f>
        <v/>
      </c>
      <c r="H183" s="38" t="str">
        <f>IF($A183="","",IFERROR(INDEX(Prosjekter!$I$3:$I$499, MATCH($A183, Prosjekter!$A$3:$A$499, 0)),""))</f>
        <v/>
      </c>
      <c r="I183" s="38" t="str">
        <f>IF($A183="","",SUMIFS(Timer!$F$3:$F$499,Timer!$C$3:$C$499,$A183,Timer!$B$3:$B$499,"&gt;="&amp;Innstillinger!$B$4,Timer!$B$3:$B$499,"&lt;="&amp;Innstillinger!$B$5))</f>
        <v/>
      </c>
      <c r="J183" s="38" t="str">
        <f t="shared" si="35"/>
        <v/>
      </c>
      <c r="K183" s="39" t="str">
        <f>IF($A183="","",SUMIFS(Timer!$H$3:$H$499,Timer!$C$3:$C$499,$A183,Timer!$B$3:$B$499,"&gt;="&amp;Innstillinger!$B$4,Timer!$B$3:$B$499,"&lt;="&amp;Innstillinger!$B$5))</f>
        <v/>
      </c>
      <c r="L183" s="42" t="str">
        <f>IF($A183="","",SUMIFS(Materialer!$I$3:$I$399,Materialer!$C$3:$C$399,$A183,Materialer!$B$3:$B$399,"&gt;="&amp;Innstillinger!$B$4,Materialer!$B$3:$B$399,"&lt;="&amp;Innstillinger!$B$5))</f>
        <v/>
      </c>
      <c r="M183" s="42" t="str">
        <f>IF($A183="","",SUMIFS('Andre kostnader'!$E$4:$E$200,'Andre kostnader'!$C$4:$C$200,$A183,'Andre kostnader'!$B$4:$B$200,"&gt;="&amp;Innstillinger!$B$4,'Andre kostnader'!$B$4:$B$200,"&lt;="&amp;Innstillinger!$B$5))</f>
        <v/>
      </c>
      <c r="N183" s="42" t="str">
        <f t="shared" si="36"/>
        <v/>
      </c>
      <c r="O183" s="42" t="str">
        <f>IF($A183="","",SUMIFS(Faktura!$E$3:$E$299,Faktura!$B$3:$B$299,$A183,Faktura!$C$3:$C$299,"&gt;="&amp;Innstillinger!$B$4,Faktura!$C$3:$C$299,"&lt;="&amp;Innstillinger!$B$5))</f>
        <v/>
      </c>
      <c r="P183" s="42" t="str">
        <f t="shared" si="37"/>
        <v/>
      </c>
      <c r="Q183" s="43" t="str">
        <f t="shared" si="38"/>
        <v/>
      </c>
      <c r="R183" s="42" t="str">
        <f t="shared" si="39"/>
        <v/>
      </c>
      <c r="S183" s="44" t="str">
        <f t="shared" si="40"/>
        <v/>
      </c>
      <c r="T183" s="44" t="str">
        <f t="shared" si="41"/>
        <v/>
      </c>
    </row>
    <row r="184" spans="1:20" ht="18" customHeight="1" x14ac:dyDescent="0.25">
      <c r="A184" s="4" t="str">
        <f>IF(Prosjekter!$A183="","",Prosjekter!$A183)</f>
        <v/>
      </c>
      <c r="B184" s="4" t="str">
        <f>IF($A184="","",IFERROR(INDEX(Prosjekter!$B$3:$B$499, MATCH($A184, Prosjekter!$A$3:$A$499, 0)),""))</f>
        <v/>
      </c>
      <c r="C184" s="4" t="str">
        <f>IF($A184="","",IFERROR(INDEX(Prosjekter!$D$3:$D$499, MATCH($A184, Prosjekter!$A$3:$A$499, 0)),""))</f>
        <v/>
      </c>
      <c r="D184" s="4" t="str">
        <f>IF($A184="","",IFERROR(INDEX(Prosjekter!$E$3:$E$499, MATCH($A184, Prosjekter!$A$3:$A$499, 0)),""))</f>
        <v/>
      </c>
      <c r="E184" s="4" t="str">
        <f>IF($A184="","",IFERROR(INDEX(Prosjekter!$H$3:$H$499, MATCH($A184, Prosjekter!$A$3:$A$499, 0)),""))</f>
        <v/>
      </c>
      <c r="F184" s="13" t="str">
        <f>IF($A184="","",IFERROR(INDEX(Prosjekter!$F$3:$F$499, MATCH($A184, Prosjekter!$A$3:$A$499, 0)),""))</f>
        <v/>
      </c>
      <c r="G184" s="13" t="str">
        <f>IF($A184="","",IFERROR(INDEX(Prosjekter!$G$3:$G$499, MATCH($A184, Prosjekter!$A$3:$A$499, 0)),""))</f>
        <v/>
      </c>
      <c r="H184" s="38" t="str">
        <f>IF($A184="","",IFERROR(INDEX(Prosjekter!$I$3:$I$499, MATCH($A184, Prosjekter!$A$3:$A$499, 0)),""))</f>
        <v/>
      </c>
      <c r="I184" s="38" t="str">
        <f>IF($A184="","",SUMIFS(Timer!$F$3:$F$499,Timer!$C$3:$C$499,$A184,Timer!$B$3:$B$499,"&gt;="&amp;Innstillinger!$B$4,Timer!$B$3:$B$499,"&lt;="&amp;Innstillinger!$B$5))</f>
        <v/>
      </c>
      <c r="J184" s="38" t="str">
        <f t="shared" si="35"/>
        <v/>
      </c>
      <c r="K184" s="39" t="str">
        <f>IF($A184="","",SUMIFS(Timer!$H$3:$H$499,Timer!$C$3:$C$499,$A184,Timer!$B$3:$B$499,"&gt;="&amp;Innstillinger!$B$4,Timer!$B$3:$B$499,"&lt;="&amp;Innstillinger!$B$5))</f>
        <v/>
      </c>
      <c r="L184" s="42" t="str">
        <f>IF($A184="","",SUMIFS(Materialer!$I$3:$I$399,Materialer!$C$3:$C$399,$A184,Materialer!$B$3:$B$399,"&gt;="&amp;Innstillinger!$B$4,Materialer!$B$3:$B$399,"&lt;="&amp;Innstillinger!$B$5))</f>
        <v/>
      </c>
      <c r="M184" s="42" t="str">
        <f>IF($A184="","",SUMIFS('Andre kostnader'!$E$4:$E$200,'Andre kostnader'!$C$4:$C$200,$A184,'Andre kostnader'!$B$4:$B$200,"&gt;="&amp;Innstillinger!$B$4,'Andre kostnader'!$B$4:$B$200,"&lt;="&amp;Innstillinger!$B$5))</f>
        <v/>
      </c>
      <c r="N184" s="42" t="str">
        <f t="shared" si="36"/>
        <v/>
      </c>
      <c r="O184" s="42" t="str">
        <f>IF($A184="","",SUMIFS(Faktura!$E$3:$E$299,Faktura!$B$3:$B$299,$A184,Faktura!$C$3:$C$299,"&gt;="&amp;Innstillinger!$B$4,Faktura!$C$3:$C$299,"&lt;="&amp;Innstillinger!$B$5))</f>
        <v/>
      </c>
      <c r="P184" s="42" t="str">
        <f t="shared" si="37"/>
        <v/>
      </c>
      <c r="Q184" s="43" t="str">
        <f t="shared" si="38"/>
        <v/>
      </c>
      <c r="R184" s="42" t="str">
        <f t="shared" si="39"/>
        <v/>
      </c>
      <c r="S184" s="44" t="str">
        <f t="shared" si="40"/>
        <v/>
      </c>
      <c r="T184" s="44" t="str">
        <f t="shared" si="41"/>
        <v/>
      </c>
    </row>
    <row r="185" spans="1:20" ht="18" customHeight="1" x14ac:dyDescent="0.25">
      <c r="A185" s="4" t="str">
        <f>IF(Prosjekter!$A184="","",Prosjekter!$A184)</f>
        <v/>
      </c>
      <c r="B185" s="4" t="str">
        <f>IF($A185="","",IFERROR(INDEX(Prosjekter!$B$3:$B$499, MATCH($A185, Prosjekter!$A$3:$A$499, 0)),""))</f>
        <v/>
      </c>
      <c r="C185" s="4" t="str">
        <f>IF($A185="","",IFERROR(INDEX(Prosjekter!$D$3:$D$499, MATCH($A185, Prosjekter!$A$3:$A$499, 0)),""))</f>
        <v/>
      </c>
      <c r="D185" s="4" t="str">
        <f>IF($A185="","",IFERROR(INDEX(Prosjekter!$E$3:$E$499, MATCH($A185, Prosjekter!$A$3:$A$499, 0)),""))</f>
        <v/>
      </c>
      <c r="E185" s="4" t="str">
        <f>IF($A185="","",IFERROR(INDEX(Prosjekter!$H$3:$H$499, MATCH($A185, Prosjekter!$A$3:$A$499, 0)),""))</f>
        <v/>
      </c>
      <c r="F185" s="13" t="str">
        <f>IF($A185="","",IFERROR(INDEX(Prosjekter!$F$3:$F$499, MATCH($A185, Prosjekter!$A$3:$A$499, 0)),""))</f>
        <v/>
      </c>
      <c r="G185" s="13" t="str">
        <f>IF($A185="","",IFERROR(INDEX(Prosjekter!$G$3:$G$499, MATCH($A185, Prosjekter!$A$3:$A$499, 0)),""))</f>
        <v/>
      </c>
      <c r="H185" s="38" t="str">
        <f>IF($A185="","",IFERROR(INDEX(Prosjekter!$I$3:$I$499, MATCH($A185, Prosjekter!$A$3:$A$499, 0)),""))</f>
        <v/>
      </c>
      <c r="I185" s="38" t="str">
        <f>IF($A185="","",SUMIFS(Timer!$F$3:$F$499,Timer!$C$3:$C$499,$A185,Timer!$B$3:$B$499,"&gt;="&amp;Innstillinger!$B$4,Timer!$B$3:$B$499,"&lt;="&amp;Innstillinger!$B$5))</f>
        <v/>
      </c>
      <c r="J185" s="38" t="str">
        <f t="shared" si="35"/>
        <v/>
      </c>
      <c r="K185" s="39" t="str">
        <f>IF($A185="","",SUMIFS(Timer!$H$3:$H$499,Timer!$C$3:$C$499,$A185,Timer!$B$3:$B$499,"&gt;="&amp;Innstillinger!$B$4,Timer!$B$3:$B$499,"&lt;="&amp;Innstillinger!$B$5))</f>
        <v/>
      </c>
      <c r="L185" s="42" t="str">
        <f>IF($A185="","",SUMIFS(Materialer!$I$3:$I$399,Materialer!$C$3:$C$399,$A185,Materialer!$B$3:$B$399,"&gt;="&amp;Innstillinger!$B$4,Materialer!$B$3:$B$399,"&lt;="&amp;Innstillinger!$B$5))</f>
        <v/>
      </c>
      <c r="M185" s="42" t="str">
        <f>IF($A185="","",SUMIFS('Andre kostnader'!$E$4:$E$200,'Andre kostnader'!$C$4:$C$200,$A185,'Andre kostnader'!$B$4:$B$200,"&gt;="&amp;Innstillinger!$B$4,'Andre kostnader'!$B$4:$B$200,"&lt;="&amp;Innstillinger!$B$5))</f>
        <v/>
      </c>
      <c r="N185" s="42" t="str">
        <f t="shared" si="36"/>
        <v/>
      </c>
      <c r="O185" s="42" t="str">
        <f>IF($A185="","",SUMIFS(Faktura!$E$3:$E$299,Faktura!$B$3:$B$299,$A185,Faktura!$C$3:$C$299,"&gt;="&amp;Innstillinger!$B$4,Faktura!$C$3:$C$299,"&lt;="&amp;Innstillinger!$B$5))</f>
        <v/>
      </c>
      <c r="P185" s="42" t="str">
        <f t="shared" si="37"/>
        <v/>
      </c>
      <c r="Q185" s="43" t="str">
        <f t="shared" si="38"/>
        <v/>
      </c>
      <c r="R185" s="42" t="str">
        <f t="shared" si="39"/>
        <v/>
      </c>
      <c r="S185" s="44" t="str">
        <f t="shared" si="40"/>
        <v/>
      </c>
      <c r="T185" s="44" t="str">
        <f t="shared" si="41"/>
        <v/>
      </c>
    </row>
    <row r="186" spans="1:20" ht="18" customHeight="1" x14ac:dyDescent="0.25">
      <c r="A186" s="4" t="str">
        <f>IF(Prosjekter!$A185="","",Prosjekter!$A185)</f>
        <v/>
      </c>
      <c r="B186" s="4" t="str">
        <f>IF($A186="","",IFERROR(INDEX(Prosjekter!$B$3:$B$499, MATCH($A186, Prosjekter!$A$3:$A$499, 0)),""))</f>
        <v/>
      </c>
      <c r="C186" s="4" t="str">
        <f>IF($A186="","",IFERROR(INDEX(Prosjekter!$D$3:$D$499, MATCH($A186, Prosjekter!$A$3:$A$499, 0)),""))</f>
        <v/>
      </c>
      <c r="D186" s="4" t="str">
        <f>IF($A186="","",IFERROR(INDEX(Prosjekter!$E$3:$E$499, MATCH($A186, Prosjekter!$A$3:$A$499, 0)),""))</f>
        <v/>
      </c>
      <c r="E186" s="4" t="str">
        <f>IF($A186="","",IFERROR(INDEX(Prosjekter!$H$3:$H$499, MATCH($A186, Prosjekter!$A$3:$A$499, 0)),""))</f>
        <v/>
      </c>
      <c r="F186" s="13" t="str">
        <f>IF($A186="","",IFERROR(INDEX(Prosjekter!$F$3:$F$499, MATCH($A186, Prosjekter!$A$3:$A$499, 0)),""))</f>
        <v/>
      </c>
      <c r="G186" s="13" t="str">
        <f>IF($A186="","",IFERROR(INDEX(Prosjekter!$G$3:$G$499, MATCH($A186, Prosjekter!$A$3:$A$499, 0)),""))</f>
        <v/>
      </c>
      <c r="H186" s="38" t="str">
        <f>IF($A186="","",IFERROR(INDEX(Prosjekter!$I$3:$I$499, MATCH($A186, Prosjekter!$A$3:$A$499, 0)),""))</f>
        <v/>
      </c>
      <c r="I186" s="38" t="str">
        <f>IF($A186="","",SUMIFS(Timer!$F$3:$F$499,Timer!$C$3:$C$499,$A186,Timer!$B$3:$B$499,"&gt;="&amp;Innstillinger!$B$4,Timer!$B$3:$B$499,"&lt;="&amp;Innstillinger!$B$5))</f>
        <v/>
      </c>
      <c r="J186" s="38" t="str">
        <f t="shared" si="35"/>
        <v/>
      </c>
      <c r="K186" s="39" t="str">
        <f>IF($A186="","",SUMIFS(Timer!$H$3:$H$499,Timer!$C$3:$C$499,$A186,Timer!$B$3:$B$499,"&gt;="&amp;Innstillinger!$B$4,Timer!$B$3:$B$499,"&lt;="&amp;Innstillinger!$B$5))</f>
        <v/>
      </c>
      <c r="L186" s="42" t="str">
        <f>IF($A186="","",SUMIFS(Materialer!$I$3:$I$399,Materialer!$C$3:$C$399,$A186,Materialer!$B$3:$B$399,"&gt;="&amp;Innstillinger!$B$4,Materialer!$B$3:$B$399,"&lt;="&amp;Innstillinger!$B$5))</f>
        <v/>
      </c>
      <c r="M186" s="42" t="str">
        <f>IF($A186="","",SUMIFS('Andre kostnader'!$E$4:$E$200,'Andre kostnader'!$C$4:$C$200,$A186,'Andre kostnader'!$B$4:$B$200,"&gt;="&amp;Innstillinger!$B$4,'Andre kostnader'!$B$4:$B$200,"&lt;="&amp;Innstillinger!$B$5))</f>
        <v/>
      </c>
      <c r="N186" s="42" t="str">
        <f t="shared" si="36"/>
        <v/>
      </c>
      <c r="O186" s="42" t="str">
        <f>IF($A186="","",SUMIFS(Faktura!$E$3:$E$299,Faktura!$B$3:$B$299,$A186,Faktura!$C$3:$C$299,"&gt;="&amp;Innstillinger!$B$4,Faktura!$C$3:$C$299,"&lt;="&amp;Innstillinger!$B$5))</f>
        <v/>
      </c>
      <c r="P186" s="42" t="str">
        <f t="shared" si="37"/>
        <v/>
      </c>
      <c r="Q186" s="43" t="str">
        <f t="shared" si="38"/>
        <v/>
      </c>
      <c r="R186" s="42" t="str">
        <f t="shared" si="39"/>
        <v/>
      </c>
      <c r="S186" s="44" t="str">
        <f t="shared" si="40"/>
        <v/>
      </c>
      <c r="T186" s="44" t="str">
        <f t="shared" si="41"/>
        <v/>
      </c>
    </row>
    <row r="187" spans="1:20" ht="18" customHeight="1" x14ac:dyDescent="0.25">
      <c r="A187" s="4" t="str">
        <f>IF(Prosjekter!$A186="","",Prosjekter!$A186)</f>
        <v/>
      </c>
      <c r="B187" s="4" t="str">
        <f>IF($A187="","",IFERROR(INDEX(Prosjekter!$B$3:$B$499, MATCH($A187, Prosjekter!$A$3:$A$499, 0)),""))</f>
        <v/>
      </c>
      <c r="C187" s="4" t="str">
        <f>IF($A187="","",IFERROR(INDEX(Prosjekter!$D$3:$D$499, MATCH($A187, Prosjekter!$A$3:$A$499, 0)),""))</f>
        <v/>
      </c>
      <c r="D187" s="4" t="str">
        <f>IF($A187="","",IFERROR(INDEX(Prosjekter!$E$3:$E$499, MATCH($A187, Prosjekter!$A$3:$A$499, 0)),""))</f>
        <v/>
      </c>
      <c r="E187" s="4" t="str">
        <f>IF($A187="","",IFERROR(INDEX(Prosjekter!$H$3:$H$499, MATCH($A187, Prosjekter!$A$3:$A$499, 0)),""))</f>
        <v/>
      </c>
      <c r="F187" s="13" t="str">
        <f>IF($A187="","",IFERROR(INDEX(Prosjekter!$F$3:$F$499, MATCH($A187, Prosjekter!$A$3:$A$499, 0)),""))</f>
        <v/>
      </c>
      <c r="G187" s="13" t="str">
        <f>IF($A187="","",IFERROR(INDEX(Prosjekter!$G$3:$G$499, MATCH($A187, Prosjekter!$A$3:$A$499, 0)),""))</f>
        <v/>
      </c>
      <c r="H187" s="38" t="str">
        <f>IF($A187="","",IFERROR(INDEX(Prosjekter!$I$3:$I$499, MATCH($A187, Prosjekter!$A$3:$A$499, 0)),""))</f>
        <v/>
      </c>
      <c r="I187" s="38" t="str">
        <f>IF($A187="","",SUMIFS(Timer!$F$3:$F$499,Timer!$C$3:$C$499,$A187,Timer!$B$3:$B$499,"&gt;="&amp;Innstillinger!$B$4,Timer!$B$3:$B$499,"&lt;="&amp;Innstillinger!$B$5))</f>
        <v/>
      </c>
      <c r="J187" s="38" t="str">
        <f t="shared" si="35"/>
        <v/>
      </c>
      <c r="K187" s="39" t="str">
        <f>IF($A187="","",SUMIFS(Timer!$H$3:$H$499,Timer!$C$3:$C$499,$A187,Timer!$B$3:$B$499,"&gt;="&amp;Innstillinger!$B$4,Timer!$B$3:$B$499,"&lt;="&amp;Innstillinger!$B$5))</f>
        <v/>
      </c>
      <c r="L187" s="42" t="str">
        <f>IF($A187="","",SUMIFS(Materialer!$I$3:$I$399,Materialer!$C$3:$C$399,$A187,Materialer!$B$3:$B$399,"&gt;="&amp;Innstillinger!$B$4,Materialer!$B$3:$B$399,"&lt;="&amp;Innstillinger!$B$5))</f>
        <v/>
      </c>
      <c r="M187" s="42" t="str">
        <f>IF($A187="","",SUMIFS('Andre kostnader'!$E$4:$E$200,'Andre kostnader'!$C$4:$C$200,$A187,'Andre kostnader'!$B$4:$B$200,"&gt;="&amp;Innstillinger!$B$4,'Andre kostnader'!$B$4:$B$200,"&lt;="&amp;Innstillinger!$B$5))</f>
        <v/>
      </c>
      <c r="N187" s="42" t="str">
        <f t="shared" si="36"/>
        <v/>
      </c>
      <c r="O187" s="42" t="str">
        <f>IF($A187="","",SUMIFS(Faktura!$E$3:$E$299,Faktura!$B$3:$B$299,$A187,Faktura!$C$3:$C$299,"&gt;="&amp;Innstillinger!$B$4,Faktura!$C$3:$C$299,"&lt;="&amp;Innstillinger!$B$5))</f>
        <v/>
      </c>
      <c r="P187" s="42" t="str">
        <f t="shared" si="37"/>
        <v/>
      </c>
      <c r="Q187" s="43" t="str">
        <f t="shared" si="38"/>
        <v/>
      </c>
      <c r="R187" s="42" t="str">
        <f t="shared" si="39"/>
        <v/>
      </c>
      <c r="S187" s="44" t="str">
        <f t="shared" si="40"/>
        <v/>
      </c>
      <c r="T187" s="44" t="str">
        <f t="shared" si="41"/>
        <v/>
      </c>
    </row>
    <row r="188" spans="1:20" ht="18" customHeight="1" x14ac:dyDescent="0.25">
      <c r="A188" s="4" t="str">
        <f>IF(Prosjekter!$A187="","",Prosjekter!$A187)</f>
        <v/>
      </c>
      <c r="B188" s="4" t="str">
        <f>IF($A188="","",IFERROR(INDEX(Prosjekter!$B$3:$B$499, MATCH($A188, Prosjekter!$A$3:$A$499, 0)),""))</f>
        <v/>
      </c>
      <c r="C188" s="4" t="str">
        <f>IF($A188="","",IFERROR(INDEX(Prosjekter!$D$3:$D$499, MATCH($A188, Prosjekter!$A$3:$A$499, 0)),""))</f>
        <v/>
      </c>
      <c r="D188" s="4" t="str">
        <f>IF($A188="","",IFERROR(INDEX(Prosjekter!$E$3:$E$499, MATCH($A188, Prosjekter!$A$3:$A$499, 0)),""))</f>
        <v/>
      </c>
      <c r="E188" s="4" t="str">
        <f>IF($A188="","",IFERROR(INDEX(Prosjekter!$H$3:$H$499, MATCH($A188, Prosjekter!$A$3:$A$499, 0)),""))</f>
        <v/>
      </c>
      <c r="F188" s="13" t="str">
        <f>IF($A188="","",IFERROR(INDEX(Prosjekter!$F$3:$F$499, MATCH($A188, Prosjekter!$A$3:$A$499, 0)),""))</f>
        <v/>
      </c>
      <c r="G188" s="13" t="str">
        <f>IF($A188="","",IFERROR(INDEX(Prosjekter!$G$3:$G$499, MATCH($A188, Prosjekter!$A$3:$A$499, 0)),""))</f>
        <v/>
      </c>
      <c r="H188" s="38" t="str">
        <f>IF($A188="","",IFERROR(INDEX(Prosjekter!$I$3:$I$499, MATCH($A188, Prosjekter!$A$3:$A$499, 0)),""))</f>
        <v/>
      </c>
      <c r="I188" s="38" t="str">
        <f>IF($A188="","",SUMIFS(Timer!$F$3:$F$499,Timer!$C$3:$C$499,$A188,Timer!$B$3:$B$499,"&gt;="&amp;Innstillinger!$B$4,Timer!$B$3:$B$499,"&lt;="&amp;Innstillinger!$B$5))</f>
        <v/>
      </c>
      <c r="J188" s="38" t="str">
        <f t="shared" si="35"/>
        <v/>
      </c>
      <c r="K188" s="39" t="str">
        <f>IF($A188="","",SUMIFS(Timer!$H$3:$H$499,Timer!$C$3:$C$499,$A188,Timer!$B$3:$B$499,"&gt;="&amp;Innstillinger!$B$4,Timer!$B$3:$B$499,"&lt;="&amp;Innstillinger!$B$5))</f>
        <v/>
      </c>
      <c r="L188" s="42" t="str">
        <f>IF($A188="","",SUMIFS(Materialer!$I$3:$I$399,Materialer!$C$3:$C$399,$A188,Materialer!$B$3:$B$399,"&gt;="&amp;Innstillinger!$B$4,Materialer!$B$3:$B$399,"&lt;="&amp;Innstillinger!$B$5))</f>
        <v/>
      </c>
      <c r="M188" s="42" t="str">
        <f>IF($A188="","",SUMIFS('Andre kostnader'!$E$4:$E$200,'Andre kostnader'!$C$4:$C$200,$A188,'Andre kostnader'!$B$4:$B$200,"&gt;="&amp;Innstillinger!$B$4,'Andre kostnader'!$B$4:$B$200,"&lt;="&amp;Innstillinger!$B$5))</f>
        <v/>
      </c>
      <c r="N188" s="42" t="str">
        <f t="shared" si="36"/>
        <v/>
      </c>
      <c r="O188" s="42" t="str">
        <f>IF($A188="","",SUMIFS(Faktura!$E$3:$E$299,Faktura!$B$3:$B$299,$A188,Faktura!$C$3:$C$299,"&gt;="&amp;Innstillinger!$B$4,Faktura!$C$3:$C$299,"&lt;="&amp;Innstillinger!$B$5))</f>
        <v/>
      </c>
      <c r="P188" s="42" t="str">
        <f t="shared" si="37"/>
        <v/>
      </c>
      <c r="Q188" s="43" t="str">
        <f t="shared" si="38"/>
        <v/>
      </c>
      <c r="R188" s="42" t="str">
        <f t="shared" si="39"/>
        <v/>
      </c>
      <c r="S188" s="44" t="str">
        <f t="shared" si="40"/>
        <v/>
      </c>
      <c r="T188" s="44" t="str">
        <f t="shared" si="41"/>
        <v/>
      </c>
    </row>
    <row r="189" spans="1:20" ht="18" customHeight="1" x14ac:dyDescent="0.25">
      <c r="A189" s="4" t="str">
        <f>IF(Prosjekter!$A188="","",Prosjekter!$A188)</f>
        <v/>
      </c>
      <c r="B189" s="4" t="str">
        <f>IF($A189="","",IFERROR(INDEX(Prosjekter!$B$3:$B$499, MATCH($A189, Prosjekter!$A$3:$A$499, 0)),""))</f>
        <v/>
      </c>
      <c r="C189" s="4" t="str">
        <f>IF($A189="","",IFERROR(INDEX(Prosjekter!$D$3:$D$499, MATCH($A189, Prosjekter!$A$3:$A$499, 0)),""))</f>
        <v/>
      </c>
      <c r="D189" s="4" t="str">
        <f>IF($A189="","",IFERROR(INDEX(Prosjekter!$E$3:$E$499, MATCH($A189, Prosjekter!$A$3:$A$499, 0)),""))</f>
        <v/>
      </c>
      <c r="E189" s="4" t="str">
        <f>IF($A189="","",IFERROR(INDEX(Prosjekter!$H$3:$H$499, MATCH($A189, Prosjekter!$A$3:$A$499, 0)),""))</f>
        <v/>
      </c>
      <c r="F189" s="13" t="str">
        <f>IF($A189="","",IFERROR(INDEX(Prosjekter!$F$3:$F$499, MATCH($A189, Prosjekter!$A$3:$A$499, 0)),""))</f>
        <v/>
      </c>
      <c r="G189" s="13" t="str">
        <f>IF($A189="","",IFERROR(INDEX(Prosjekter!$G$3:$G$499, MATCH($A189, Prosjekter!$A$3:$A$499, 0)),""))</f>
        <v/>
      </c>
      <c r="H189" s="38" t="str">
        <f>IF($A189="","",IFERROR(INDEX(Prosjekter!$I$3:$I$499, MATCH($A189, Prosjekter!$A$3:$A$499, 0)),""))</f>
        <v/>
      </c>
      <c r="I189" s="38" t="str">
        <f>IF($A189="","",SUMIFS(Timer!$F$3:$F$499,Timer!$C$3:$C$499,$A189,Timer!$B$3:$B$499,"&gt;="&amp;Innstillinger!$B$4,Timer!$B$3:$B$499,"&lt;="&amp;Innstillinger!$B$5))</f>
        <v/>
      </c>
      <c r="J189" s="38" t="str">
        <f t="shared" si="35"/>
        <v/>
      </c>
      <c r="K189" s="39" t="str">
        <f>IF($A189="","",SUMIFS(Timer!$H$3:$H$499,Timer!$C$3:$C$499,$A189,Timer!$B$3:$B$499,"&gt;="&amp;Innstillinger!$B$4,Timer!$B$3:$B$499,"&lt;="&amp;Innstillinger!$B$5))</f>
        <v/>
      </c>
      <c r="L189" s="42" t="str">
        <f>IF($A189="","",SUMIFS(Materialer!$I$3:$I$399,Materialer!$C$3:$C$399,$A189,Materialer!$B$3:$B$399,"&gt;="&amp;Innstillinger!$B$4,Materialer!$B$3:$B$399,"&lt;="&amp;Innstillinger!$B$5))</f>
        <v/>
      </c>
      <c r="M189" s="42" t="str">
        <f>IF($A189="","",SUMIFS('Andre kostnader'!$E$4:$E$200,'Andre kostnader'!$C$4:$C$200,$A189,'Andre kostnader'!$B$4:$B$200,"&gt;="&amp;Innstillinger!$B$4,'Andre kostnader'!$B$4:$B$200,"&lt;="&amp;Innstillinger!$B$5))</f>
        <v/>
      </c>
      <c r="N189" s="42" t="str">
        <f t="shared" si="36"/>
        <v/>
      </c>
      <c r="O189" s="42" t="str">
        <f>IF($A189="","",SUMIFS(Faktura!$E$3:$E$299,Faktura!$B$3:$B$299,$A189,Faktura!$C$3:$C$299,"&gt;="&amp;Innstillinger!$B$4,Faktura!$C$3:$C$299,"&lt;="&amp;Innstillinger!$B$5))</f>
        <v/>
      </c>
      <c r="P189" s="42" t="str">
        <f t="shared" si="37"/>
        <v/>
      </c>
      <c r="Q189" s="43" t="str">
        <f t="shared" si="38"/>
        <v/>
      </c>
      <c r="R189" s="42" t="str">
        <f t="shared" si="39"/>
        <v/>
      </c>
      <c r="S189" s="44" t="str">
        <f t="shared" si="40"/>
        <v/>
      </c>
      <c r="T189" s="44" t="str">
        <f t="shared" si="41"/>
        <v/>
      </c>
    </row>
    <row r="190" spans="1:20" ht="18" customHeight="1" x14ac:dyDescent="0.25">
      <c r="A190" s="4" t="str">
        <f>IF(Prosjekter!$A189="","",Prosjekter!$A189)</f>
        <v/>
      </c>
      <c r="B190" s="4" t="str">
        <f>IF($A190="","",IFERROR(INDEX(Prosjekter!$B$3:$B$499, MATCH($A190, Prosjekter!$A$3:$A$499, 0)),""))</f>
        <v/>
      </c>
      <c r="C190" s="4" t="str">
        <f>IF($A190="","",IFERROR(INDEX(Prosjekter!$D$3:$D$499, MATCH($A190, Prosjekter!$A$3:$A$499, 0)),""))</f>
        <v/>
      </c>
      <c r="D190" s="4" t="str">
        <f>IF($A190="","",IFERROR(INDEX(Prosjekter!$E$3:$E$499, MATCH($A190, Prosjekter!$A$3:$A$499, 0)),""))</f>
        <v/>
      </c>
      <c r="E190" s="4" t="str">
        <f>IF($A190="","",IFERROR(INDEX(Prosjekter!$H$3:$H$499, MATCH($A190, Prosjekter!$A$3:$A$499, 0)),""))</f>
        <v/>
      </c>
      <c r="F190" s="13" t="str">
        <f>IF($A190="","",IFERROR(INDEX(Prosjekter!$F$3:$F$499, MATCH($A190, Prosjekter!$A$3:$A$499, 0)),""))</f>
        <v/>
      </c>
      <c r="G190" s="13" t="str">
        <f>IF($A190="","",IFERROR(INDEX(Prosjekter!$G$3:$G$499, MATCH($A190, Prosjekter!$A$3:$A$499, 0)),""))</f>
        <v/>
      </c>
      <c r="H190" s="38" t="str">
        <f>IF($A190="","",IFERROR(INDEX(Prosjekter!$I$3:$I$499, MATCH($A190, Prosjekter!$A$3:$A$499, 0)),""))</f>
        <v/>
      </c>
      <c r="I190" s="38" t="str">
        <f>IF($A190="","",SUMIFS(Timer!$F$3:$F$499,Timer!$C$3:$C$499,$A190,Timer!$B$3:$B$499,"&gt;="&amp;Innstillinger!$B$4,Timer!$B$3:$B$499,"&lt;="&amp;Innstillinger!$B$5))</f>
        <v/>
      </c>
      <c r="J190" s="38" t="str">
        <f t="shared" si="35"/>
        <v/>
      </c>
      <c r="K190" s="39" t="str">
        <f>IF($A190="","",SUMIFS(Timer!$H$3:$H$499,Timer!$C$3:$C$499,$A190,Timer!$B$3:$B$499,"&gt;="&amp;Innstillinger!$B$4,Timer!$B$3:$B$499,"&lt;="&amp;Innstillinger!$B$5))</f>
        <v/>
      </c>
      <c r="L190" s="42" t="str">
        <f>IF($A190="","",SUMIFS(Materialer!$I$3:$I$399,Materialer!$C$3:$C$399,$A190,Materialer!$B$3:$B$399,"&gt;="&amp;Innstillinger!$B$4,Materialer!$B$3:$B$399,"&lt;="&amp;Innstillinger!$B$5))</f>
        <v/>
      </c>
      <c r="M190" s="42" t="str">
        <f>IF($A190="","",SUMIFS('Andre kostnader'!$E$4:$E$200,'Andre kostnader'!$C$4:$C$200,$A190,'Andre kostnader'!$B$4:$B$200,"&gt;="&amp;Innstillinger!$B$4,'Andre kostnader'!$B$4:$B$200,"&lt;="&amp;Innstillinger!$B$5))</f>
        <v/>
      </c>
      <c r="N190" s="42" t="str">
        <f t="shared" si="36"/>
        <v/>
      </c>
      <c r="O190" s="42" t="str">
        <f>IF($A190="","",SUMIFS(Faktura!$E$3:$E$299,Faktura!$B$3:$B$299,$A190,Faktura!$C$3:$C$299,"&gt;="&amp;Innstillinger!$B$4,Faktura!$C$3:$C$299,"&lt;="&amp;Innstillinger!$B$5))</f>
        <v/>
      </c>
      <c r="P190" s="42" t="str">
        <f t="shared" si="37"/>
        <v/>
      </c>
      <c r="Q190" s="43" t="str">
        <f t="shared" si="38"/>
        <v/>
      </c>
      <c r="R190" s="42" t="str">
        <f t="shared" si="39"/>
        <v/>
      </c>
      <c r="S190" s="44" t="str">
        <f t="shared" si="40"/>
        <v/>
      </c>
      <c r="T190" s="44" t="str">
        <f t="shared" si="41"/>
        <v/>
      </c>
    </row>
    <row r="191" spans="1:20" ht="18" customHeight="1" x14ac:dyDescent="0.25">
      <c r="A191" s="4" t="str">
        <f>IF(Prosjekter!$A190="","",Prosjekter!$A190)</f>
        <v/>
      </c>
      <c r="B191" s="4" t="str">
        <f>IF($A191="","",IFERROR(INDEX(Prosjekter!$B$3:$B$499, MATCH($A191, Prosjekter!$A$3:$A$499, 0)),""))</f>
        <v/>
      </c>
      <c r="C191" s="4" t="str">
        <f>IF($A191="","",IFERROR(INDEX(Prosjekter!$D$3:$D$499, MATCH($A191, Prosjekter!$A$3:$A$499, 0)),""))</f>
        <v/>
      </c>
      <c r="D191" s="4" t="str">
        <f>IF($A191="","",IFERROR(INDEX(Prosjekter!$E$3:$E$499, MATCH($A191, Prosjekter!$A$3:$A$499, 0)),""))</f>
        <v/>
      </c>
      <c r="E191" s="4" t="str">
        <f>IF($A191="","",IFERROR(INDEX(Prosjekter!$H$3:$H$499, MATCH($A191, Prosjekter!$A$3:$A$499, 0)),""))</f>
        <v/>
      </c>
      <c r="F191" s="13" t="str">
        <f>IF($A191="","",IFERROR(INDEX(Prosjekter!$F$3:$F$499, MATCH($A191, Prosjekter!$A$3:$A$499, 0)),""))</f>
        <v/>
      </c>
      <c r="G191" s="13" t="str">
        <f>IF($A191="","",IFERROR(INDEX(Prosjekter!$G$3:$G$499, MATCH($A191, Prosjekter!$A$3:$A$499, 0)),""))</f>
        <v/>
      </c>
      <c r="H191" s="38" t="str">
        <f>IF($A191="","",IFERROR(INDEX(Prosjekter!$I$3:$I$499, MATCH($A191, Prosjekter!$A$3:$A$499, 0)),""))</f>
        <v/>
      </c>
      <c r="I191" s="38" t="str">
        <f>IF($A191="","",SUMIFS(Timer!$F$3:$F$499,Timer!$C$3:$C$499,$A191,Timer!$B$3:$B$499,"&gt;="&amp;Innstillinger!$B$4,Timer!$B$3:$B$499,"&lt;="&amp;Innstillinger!$B$5))</f>
        <v/>
      </c>
      <c r="J191" s="38" t="str">
        <f t="shared" si="35"/>
        <v/>
      </c>
      <c r="K191" s="39" t="str">
        <f>IF($A191="","",SUMIFS(Timer!$H$3:$H$499,Timer!$C$3:$C$499,$A191,Timer!$B$3:$B$499,"&gt;="&amp;Innstillinger!$B$4,Timer!$B$3:$B$499,"&lt;="&amp;Innstillinger!$B$5))</f>
        <v/>
      </c>
      <c r="L191" s="42" t="str">
        <f>IF($A191="","",SUMIFS(Materialer!$I$3:$I$399,Materialer!$C$3:$C$399,$A191,Materialer!$B$3:$B$399,"&gt;="&amp;Innstillinger!$B$4,Materialer!$B$3:$B$399,"&lt;="&amp;Innstillinger!$B$5))</f>
        <v/>
      </c>
      <c r="M191" s="42" t="str">
        <f>IF($A191="","",SUMIFS('Andre kostnader'!$E$4:$E$200,'Andre kostnader'!$C$4:$C$200,$A191,'Andre kostnader'!$B$4:$B$200,"&gt;="&amp;Innstillinger!$B$4,'Andre kostnader'!$B$4:$B$200,"&lt;="&amp;Innstillinger!$B$5))</f>
        <v/>
      </c>
      <c r="N191" s="42" t="str">
        <f t="shared" si="36"/>
        <v/>
      </c>
      <c r="O191" s="42" t="str">
        <f>IF($A191="","",SUMIFS(Faktura!$E$3:$E$299,Faktura!$B$3:$B$299,$A191,Faktura!$C$3:$C$299,"&gt;="&amp;Innstillinger!$B$4,Faktura!$C$3:$C$299,"&lt;="&amp;Innstillinger!$B$5))</f>
        <v/>
      </c>
      <c r="P191" s="42" t="str">
        <f t="shared" si="37"/>
        <v/>
      </c>
      <c r="Q191" s="43" t="str">
        <f t="shared" si="38"/>
        <v/>
      </c>
      <c r="R191" s="42" t="str">
        <f t="shared" si="39"/>
        <v/>
      </c>
      <c r="S191" s="44" t="str">
        <f t="shared" si="40"/>
        <v/>
      </c>
      <c r="T191" s="44" t="str">
        <f t="shared" si="41"/>
        <v/>
      </c>
    </row>
    <row r="192" spans="1:20" ht="18" customHeight="1" x14ac:dyDescent="0.25">
      <c r="A192" s="4" t="str">
        <f>IF(Prosjekter!$A191="","",Prosjekter!$A191)</f>
        <v/>
      </c>
      <c r="B192" s="4" t="str">
        <f>IF($A192="","",IFERROR(INDEX(Prosjekter!$B$3:$B$499, MATCH($A192, Prosjekter!$A$3:$A$499, 0)),""))</f>
        <v/>
      </c>
      <c r="C192" s="4" t="str">
        <f>IF($A192="","",IFERROR(INDEX(Prosjekter!$D$3:$D$499, MATCH($A192, Prosjekter!$A$3:$A$499, 0)),""))</f>
        <v/>
      </c>
      <c r="D192" s="4" t="str">
        <f>IF($A192="","",IFERROR(INDEX(Prosjekter!$E$3:$E$499, MATCH($A192, Prosjekter!$A$3:$A$499, 0)),""))</f>
        <v/>
      </c>
      <c r="E192" s="4" t="str">
        <f>IF($A192="","",IFERROR(INDEX(Prosjekter!$H$3:$H$499, MATCH($A192, Prosjekter!$A$3:$A$499, 0)),""))</f>
        <v/>
      </c>
      <c r="F192" s="13" t="str">
        <f>IF($A192="","",IFERROR(INDEX(Prosjekter!$F$3:$F$499, MATCH($A192, Prosjekter!$A$3:$A$499, 0)),""))</f>
        <v/>
      </c>
      <c r="G192" s="13" t="str">
        <f>IF($A192="","",IFERROR(INDEX(Prosjekter!$G$3:$G$499, MATCH($A192, Prosjekter!$A$3:$A$499, 0)),""))</f>
        <v/>
      </c>
      <c r="H192" s="38" t="str">
        <f>IF($A192="","",IFERROR(INDEX(Prosjekter!$I$3:$I$499, MATCH($A192, Prosjekter!$A$3:$A$499, 0)),""))</f>
        <v/>
      </c>
      <c r="I192" s="38" t="str">
        <f>IF($A192="","",SUMIFS(Timer!$F$3:$F$499,Timer!$C$3:$C$499,$A192,Timer!$B$3:$B$499,"&gt;="&amp;Innstillinger!$B$4,Timer!$B$3:$B$499,"&lt;="&amp;Innstillinger!$B$5))</f>
        <v/>
      </c>
      <c r="J192" s="38" t="str">
        <f t="shared" si="35"/>
        <v/>
      </c>
      <c r="K192" s="39" t="str">
        <f>IF($A192="","",SUMIFS(Timer!$H$3:$H$499,Timer!$C$3:$C$499,$A192,Timer!$B$3:$B$499,"&gt;="&amp;Innstillinger!$B$4,Timer!$B$3:$B$499,"&lt;="&amp;Innstillinger!$B$5))</f>
        <v/>
      </c>
      <c r="L192" s="42" t="str">
        <f>IF($A192="","",SUMIFS(Materialer!$I$3:$I$399,Materialer!$C$3:$C$399,$A192,Materialer!$B$3:$B$399,"&gt;="&amp;Innstillinger!$B$4,Materialer!$B$3:$B$399,"&lt;="&amp;Innstillinger!$B$5))</f>
        <v/>
      </c>
      <c r="M192" s="42" t="str">
        <f>IF($A192="","",SUMIFS('Andre kostnader'!$E$4:$E$200,'Andre kostnader'!$C$4:$C$200,$A192,'Andre kostnader'!$B$4:$B$200,"&gt;="&amp;Innstillinger!$B$4,'Andre kostnader'!$B$4:$B$200,"&lt;="&amp;Innstillinger!$B$5))</f>
        <v/>
      </c>
      <c r="N192" s="42" t="str">
        <f t="shared" si="36"/>
        <v/>
      </c>
      <c r="O192" s="42" t="str">
        <f>IF($A192="","",SUMIFS(Faktura!$E$3:$E$299,Faktura!$B$3:$B$299,$A192,Faktura!$C$3:$C$299,"&gt;="&amp;Innstillinger!$B$4,Faktura!$C$3:$C$299,"&lt;="&amp;Innstillinger!$B$5))</f>
        <v/>
      </c>
      <c r="P192" s="42" t="str">
        <f t="shared" si="37"/>
        <v/>
      </c>
      <c r="Q192" s="43" t="str">
        <f t="shared" si="38"/>
        <v/>
      </c>
      <c r="R192" s="42" t="str">
        <f t="shared" si="39"/>
        <v/>
      </c>
      <c r="S192" s="44" t="str">
        <f t="shared" si="40"/>
        <v/>
      </c>
      <c r="T192" s="44" t="str">
        <f t="shared" si="41"/>
        <v/>
      </c>
    </row>
    <row r="193" spans="1:20" ht="18" customHeight="1" x14ac:dyDescent="0.25">
      <c r="A193" s="4" t="str">
        <f>IF(Prosjekter!$A192="","",Prosjekter!$A192)</f>
        <v/>
      </c>
      <c r="B193" s="4" t="str">
        <f>IF($A193="","",IFERROR(INDEX(Prosjekter!$B$3:$B$499, MATCH($A193, Prosjekter!$A$3:$A$499, 0)),""))</f>
        <v/>
      </c>
      <c r="C193" s="4" t="str">
        <f>IF($A193="","",IFERROR(INDEX(Prosjekter!$D$3:$D$499, MATCH($A193, Prosjekter!$A$3:$A$499, 0)),""))</f>
        <v/>
      </c>
      <c r="D193" s="4" t="str">
        <f>IF($A193="","",IFERROR(INDEX(Prosjekter!$E$3:$E$499, MATCH($A193, Prosjekter!$A$3:$A$499, 0)),""))</f>
        <v/>
      </c>
      <c r="E193" s="4" t="str">
        <f>IF($A193="","",IFERROR(INDEX(Prosjekter!$H$3:$H$499, MATCH($A193, Prosjekter!$A$3:$A$499, 0)),""))</f>
        <v/>
      </c>
      <c r="F193" s="13" t="str">
        <f>IF($A193="","",IFERROR(INDEX(Prosjekter!$F$3:$F$499, MATCH($A193, Prosjekter!$A$3:$A$499, 0)),""))</f>
        <v/>
      </c>
      <c r="G193" s="13" t="str">
        <f>IF($A193="","",IFERROR(INDEX(Prosjekter!$G$3:$G$499, MATCH($A193, Prosjekter!$A$3:$A$499, 0)),""))</f>
        <v/>
      </c>
      <c r="H193" s="38" t="str">
        <f>IF($A193="","",IFERROR(INDEX(Prosjekter!$I$3:$I$499, MATCH($A193, Prosjekter!$A$3:$A$499, 0)),""))</f>
        <v/>
      </c>
      <c r="I193" s="38" t="str">
        <f>IF($A193="","",SUMIFS(Timer!$F$3:$F$499,Timer!$C$3:$C$499,$A193,Timer!$B$3:$B$499,"&gt;="&amp;Innstillinger!$B$4,Timer!$B$3:$B$499,"&lt;="&amp;Innstillinger!$B$5))</f>
        <v/>
      </c>
      <c r="J193" s="38" t="str">
        <f t="shared" si="35"/>
        <v/>
      </c>
      <c r="K193" s="39" t="str">
        <f>IF($A193="","",SUMIFS(Timer!$H$3:$H$499,Timer!$C$3:$C$499,$A193,Timer!$B$3:$B$499,"&gt;="&amp;Innstillinger!$B$4,Timer!$B$3:$B$499,"&lt;="&amp;Innstillinger!$B$5))</f>
        <v/>
      </c>
      <c r="L193" s="42" t="str">
        <f>IF($A193="","",SUMIFS(Materialer!$I$3:$I$399,Materialer!$C$3:$C$399,$A193,Materialer!$B$3:$B$399,"&gt;="&amp;Innstillinger!$B$4,Materialer!$B$3:$B$399,"&lt;="&amp;Innstillinger!$B$5))</f>
        <v/>
      </c>
      <c r="M193" s="42" t="str">
        <f>IF($A193="","",SUMIFS('Andre kostnader'!$E$4:$E$200,'Andre kostnader'!$C$4:$C$200,$A193,'Andre kostnader'!$B$4:$B$200,"&gt;="&amp;Innstillinger!$B$4,'Andre kostnader'!$B$4:$B$200,"&lt;="&amp;Innstillinger!$B$5))</f>
        <v/>
      </c>
      <c r="N193" s="42" t="str">
        <f t="shared" si="36"/>
        <v/>
      </c>
      <c r="O193" s="42" t="str">
        <f>IF($A193="","",SUMIFS(Faktura!$E$3:$E$299,Faktura!$B$3:$B$299,$A193,Faktura!$C$3:$C$299,"&gt;="&amp;Innstillinger!$B$4,Faktura!$C$3:$C$299,"&lt;="&amp;Innstillinger!$B$5))</f>
        <v/>
      </c>
      <c r="P193" s="42" t="str">
        <f t="shared" si="37"/>
        <v/>
      </c>
      <c r="Q193" s="43" t="str">
        <f t="shared" si="38"/>
        <v/>
      </c>
      <c r="R193" s="42" t="str">
        <f t="shared" si="39"/>
        <v/>
      </c>
      <c r="S193" s="44" t="str">
        <f t="shared" si="40"/>
        <v/>
      </c>
      <c r="T193" s="44" t="str">
        <f t="shared" si="41"/>
        <v/>
      </c>
    </row>
    <row r="194" spans="1:20" ht="18" customHeight="1" x14ac:dyDescent="0.25">
      <c r="A194" s="4" t="str">
        <f>IF(Prosjekter!$A193="","",Prosjekter!$A193)</f>
        <v/>
      </c>
      <c r="B194" s="4" t="str">
        <f>IF($A194="","",IFERROR(INDEX(Prosjekter!$B$3:$B$499, MATCH($A194, Prosjekter!$A$3:$A$499, 0)),""))</f>
        <v/>
      </c>
      <c r="C194" s="4" t="str">
        <f>IF($A194="","",IFERROR(INDEX(Prosjekter!$D$3:$D$499, MATCH($A194, Prosjekter!$A$3:$A$499, 0)),""))</f>
        <v/>
      </c>
      <c r="D194" s="4" t="str">
        <f>IF($A194="","",IFERROR(INDEX(Prosjekter!$E$3:$E$499, MATCH($A194, Prosjekter!$A$3:$A$499, 0)),""))</f>
        <v/>
      </c>
      <c r="E194" s="4" t="str">
        <f>IF($A194="","",IFERROR(INDEX(Prosjekter!$H$3:$H$499, MATCH($A194, Prosjekter!$A$3:$A$499, 0)),""))</f>
        <v/>
      </c>
      <c r="F194" s="13" t="str">
        <f>IF($A194="","",IFERROR(INDEX(Prosjekter!$F$3:$F$499, MATCH($A194, Prosjekter!$A$3:$A$499, 0)),""))</f>
        <v/>
      </c>
      <c r="G194" s="13" t="str">
        <f>IF($A194="","",IFERROR(INDEX(Prosjekter!$G$3:$G$499, MATCH($A194, Prosjekter!$A$3:$A$499, 0)),""))</f>
        <v/>
      </c>
      <c r="H194" s="38" t="str">
        <f>IF($A194="","",IFERROR(INDEX(Prosjekter!$I$3:$I$499, MATCH($A194, Prosjekter!$A$3:$A$499, 0)),""))</f>
        <v/>
      </c>
      <c r="I194" s="38" t="str">
        <f>IF($A194="","",SUMIFS(Timer!$F$3:$F$499,Timer!$C$3:$C$499,$A194,Timer!$B$3:$B$499,"&gt;="&amp;Innstillinger!$B$4,Timer!$B$3:$B$499,"&lt;="&amp;Innstillinger!$B$5))</f>
        <v/>
      </c>
      <c r="J194" s="38" t="str">
        <f t="shared" si="35"/>
        <v/>
      </c>
      <c r="K194" s="39" t="str">
        <f>IF($A194="","",SUMIFS(Timer!$H$3:$H$499,Timer!$C$3:$C$499,$A194,Timer!$B$3:$B$499,"&gt;="&amp;Innstillinger!$B$4,Timer!$B$3:$B$499,"&lt;="&amp;Innstillinger!$B$5))</f>
        <v/>
      </c>
      <c r="L194" s="42" t="str">
        <f>IF($A194="","",SUMIFS(Materialer!$I$3:$I$399,Materialer!$C$3:$C$399,$A194,Materialer!$B$3:$B$399,"&gt;="&amp;Innstillinger!$B$4,Materialer!$B$3:$B$399,"&lt;="&amp;Innstillinger!$B$5))</f>
        <v/>
      </c>
      <c r="M194" s="42" t="str">
        <f>IF($A194="","",SUMIFS('Andre kostnader'!$E$4:$E$200,'Andre kostnader'!$C$4:$C$200,$A194,'Andre kostnader'!$B$4:$B$200,"&gt;="&amp;Innstillinger!$B$4,'Andre kostnader'!$B$4:$B$200,"&lt;="&amp;Innstillinger!$B$5))</f>
        <v/>
      </c>
      <c r="N194" s="42" t="str">
        <f t="shared" si="36"/>
        <v/>
      </c>
      <c r="O194" s="42" t="str">
        <f>IF($A194="","",SUMIFS(Faktura!$E$3:$E$299,Faktura!$B$3:$B$299,$A194,Faktura!$C$3:$C$299,"&gt;="&amp;Innstillinger!$B$4,Faktura!$C$3:$C$299,"&lt;="&amp;Innstillinger!$B$5))</f>
        <v/>
      </c>
      <c r="P194" s="42" t="str">
        <f t="shared" si="37"/>
        <v/>
      </c>
      <c r="Q194" s="43" t="str">
        <f t="shared" si="38"/>
        <v/>
      </c>
      <c r="R194" s="42" t="str">
        <f t="shared" si="39"/>
        <v/>
      </c>
      <c r="S194" s="44" t="str">
        <f t="shared" si="40"/>
        <v/>
      </c>
      <c r="T194" s="44" t="str">
        <f t="shared" si="41"/>
        <v/>
      </c>
    </row>
    <row r="195" spans="1:20" ht="18" customHeight="1" x14ac:dyDescent="0.25">
      <c r="A195" s="4" t="str">
        <f>IF(Prosjekter!$A194="","",Prosjekter!$A194)</f>
        <v/>
      </c>
      <c r="B195" s="4" t="str">
        <f>IF($A195="","",IFERROR(INDEX(Prosjekter!$B$3:$B$499, MATCH($A195, Prosjekter!$A$3:$A$499, 0)),""))</f>
        <v/>
      </c>
      <c r="C195" s="4" t="str">
        <f>IF($A195="","",IFERROR(INDEX(Prosjekter!$D$3:$D$499, MATCH($A195, Prosjekter!$A$3:$A$499, 0)),""))</f>
        <v/>
      </c>
      <c r="D195" s="4" t="str">
        <f>IF($A195="","",IFERROR(INDEX(Prosjekter!$E$3:$E$499, MATCH($A195, Prosjekter!$A$3:$A$499, 0)),""))</f>
        <v/>
      </c>
      <c r="E195" s="4" t="str">
        <f>IF($A195="","",IFERROR(INDEX(Prosjekter!$H$3:$H$499, MATCH($A195, Prosjekter!$A$3:$A$499, 0)),""))</f>
        <v/>
      </c>
      <c r="F195" s="13" t="str">
        <f>IF($A195="","",IFERROR(INDEX(Prosjekter!$F$3:$F$499, MATCH($A195, Prosjekter!$A$3:$A$499, 0)),""))</f>
        <v/>
      </c>
      <c r="G195" s="13" t="str">
        <f>IF($A195="","",IFERROR(INDEX(Prosjekter!$G$3:$G$499, MATCH($A195, Prosjekter!$A$3:$A$499, 0)),""))</f>
        <v/>
      </c>
      <c r="H195" s="38" t="str">
        <f>IF($A195="","",IFERROR(INDEX(Prosjekter!$I$3:$I$499, MATCH($A195, Prosjekter!$A$3:$A$499, 0)),""))</f>
        <v/>
      </c>
      <c r="I195" s="38" t="str">
        <f>IF($A195="","",SUMIFS(Timer!$F$3:$F$499,Timer!$C$3:$C$499,$A195,Timer!$B$3:$B$499,"&gt;="&amp;Innstillinger!$B$4,Timer!$B$3:$B$499,"&lt;="&amp;Innstillinger!$B$5))</f>
        <v/>
      </c>
      <c r="J195" s="38" t="str">
        <f t="shared" si="35"/>
        <v/>
      </c>
      <c r="K195" s="39" t="str">
        <f>IF($A195="","",SUMIFS(Timer!$H$3:$H$499,Timer!$C$3:$C$499,$A195,Timer!$B$3:$B$499,"&gt;="&amp;Innstillinger!$B$4,Timer!$B$3:$B$499,"&lt;="&amp;Innstillinger!$B$5))</f>
        <v/>
      </c>
      <c r="L195" s="42" t="str">
        <f>IF($A195="","",SUMIFS(Materialer!$I$3:$I$399,Materialer!$C$3:$C$399,$A195,Materialer!$B$3:$B$399,"&gt;="&amp;Innstillinger!$B$4,Materialer!$B$3:$B$399,"&lt;="&amp;Innstillinger!$B$5))</f>
        <v/>
      </c>
      <c r="M195" s="42" t="str">
        <f>IF($A195="","",SUMIFS('Andre kostnader'!$E$4:$E$200,'Andre kostnader'!$C$4:$C$200,$A195,'Andre kostnader'!$B$4:$B$200,"&gt;="&amp;Innstillinger!$B$4,'Andre kostnader'!$B$4:$B$200,"&lt;="&amp;Innstillinger!$B$5))</f>
        <v/>
      </c>
      <c r="N195" s="42" t="str">
        <f t="shared" si="36"/>
        <v/>
      </c>
      <c r="O195" s="42" t="str">
        <f>IF($A195="","",SUMIFS(Faktura!$E$3:$E$299,Faktura!$B$3:$B$299,$A195,Faktura!$C$3:$C$299,"&gt;="&amp;Innstillinger!$B$4,Faktura!$C$3:$C$299,"&lt;="&amp;Innstillinger!$B$5))</f>
        <v/>
      </c>
      <c r="P195" s="42" t="str">
        <f t="shared" si="37"/>
        <v/>
      </c>
      <c r="Q195" s="43" t="str">
        <f t="shared" si="38"/>
        <v/>
      </c>
      <c r="R195" s="42" t="str">
        <f t="shared" si="39"/>
        <v/>
      </c>
      <c r="S195" s="44" t="str">
        <f t="shared" si="40"/>
        <v/>
      </c>
      <c r="T195" s="44" t="str">
        <f t="shared" si="41"/>
        <v/>
      </c>
    </row>
    <row r="196" spans="1:20" ht="18" customHeight="1" x14ac:dyDescent="0.25">
      <c r="A196" s="4" t="str">
        <f>IF(Prosjekter!$A195="","",Prosjekter!$A195)</f>
        <v/>
      </c>
      <c r="B196" s="4" t="str">
        <f>IF($A196="","",IFERROR(INDEX(Prosjekter!$B$3:$B$499, MATCH($A196, Prosjekter!$A$3:$A$499, 0)),""))</f>
        <v/>
      </c>
      <c r="C196" s="4" t="str">
        <f>IF($A196="","",IFERROR(INDEX(Prosjekter!$D$3:$D$499, MATCH($A196, Prosjekter!$A$3:$A$499, 0)),""))</f>
        <v/>
      </c>
      <c r="D196" s="4" t="str">
        <f>IF($A196="","",IFERROR(INDEX(Prosjekter!$E$3:$E$499, MATCH($A196, Prosjekter!$A$3:$A$499, 0)),""))</f>
        <v/>
      </c>
      <c r="E196" s="4" t="str">
        <f>IF($A196="","",IFERROR(INDEX(Prosjekter!$H$3:$H$499, MATCH($A196, Prosjekter!$A$3:$A$499, 0)),""))</f>
        <v/>
      </c>
      <c r="F196" s="13" t="str">
        <f>IF($A196="","",IFERROR(INDEX(Prosjekter!$F$3:$F$499, MATCH($A196, Prosjekter!$A$3:$A$499, 0)),""))</f>
        <v/>
      </c>
      <c r="G196" s="13" t="str">
        <f>IF($A196="","",IFERROR(INDEX(Prosjekter!$G$3:$G$499, MATCH($A196, Prosjekter!$A$3:$A$499, 0)),""))</f>
        <v/>
      </c>
      <c r="H196" s="38" t="str">
        <f>IF($A196="","",IFERROR(INDEX(Prosjekter!$I$3:$I$499, MATCH($A196, Prosjekter!$A$3:$A$499, 0)),""))</f>
        <v/>
      </c>
      <c r="I196" s="38" t="str">
        <f>IF($A196="","",SUMIFS(Timer!$F$3:$F$499,Timer!$C$3:$C$499,$A196,Timer!$B$3:$B$499,"&gt;="&amp;Innstillinger!$B$4,Timer!$B$3:$B$499,"&lt;="&amp;Innstillinger!$B$5))</f>
        <v/>
      </c>
      <c r="J196" s="38" t="str">
        <f t="shared" ref="J196:J203" si="42">IF($A196="","",$I196-$H196)</f>
        <v/>
      </c>
      <c r="K196" s="39" t="str">
        <f>IF($A196="","",SUMIFS(Timer!$H$3:$H$499,Timer!$C$3:$C$499,$A196,Timer!$B$3:$B$499,"&gt;="&amp;Innstillinger!$B$4,Timer!$B$3:$B$499,"&lt;="&amp;Innstillinger!$B$5))</f>
        <v/>
      </c>
      <c r="L196" s="42" t="str">
        <f>IF($A196="","",SUMIFS(Materialer!$I$3:$I$399,Materialer!$C$3:$C$399,$A196,Materialer!$B$3:$B$399,"&gt;="&amp;Innstillinger!$B$4,Materialer!$B$3:$B$399,"&lt;="&amp;Innstillinger!$B$5))</f>
        <v/>
      </c>
      <c r="M196" s="42" t="str">
        <f>IF($A196="","",SUMIFS('Andre kostnader'!$E$4:$E$200,'Andre kostnader'!$C$4:$C$200,$A196,'Andre kostnader'!$B$4:$B$200,"&gt;="&amp;Innstillinger!$B$4,'Andre kostnader'!$B$4:$B$200,"&lt;="&amp;Innstillinger!$B$5))</f>
        <v/>
      </c>
      <c r="N196" s="42" t="str">
        <f t="shared" ref="N196:N203" si="43">IF($A196="","",$K196+$L196+$M196)</f>
        <v/>
      </c>
      <c r="O196" s="42" t="str">
        <f>IF($A196="","",SUMIFS(Faktura!$E$3:$E$299,Faktura!$B$3:$B$299,$A196,Faktura!$C$3:$C$299,"&gt;="&amp;Innstillinger!$B$4,Faktura!$C$3:$C$299,"&lt;="&amp;Innstillinger!$B$5))</f>
        <v/>
      </c>
      <c r="P196" s="42" t="str">
        <f t="shared" ref="P196:P203" si="44">IF($A196="","",$O196-$N196)</f>
        <v/>
      </c>
      <c r="Q196" s="43" t="str">
        <f t="shared" ref="Q196:Q203" si="45">IF($A196="","",IFERROR($P196/$O196,0))</f>
        <v/>
      </c>
      <c r="R196" s="42" t="str">
        <f t="shared" ref="R196:R203" si="46">IF($A196="","",IFERROR($P196/$I196,0))</f>
        <v/>
      </c>
      <c r="S196" s="44" t="str">
        <f t="shared" ref="S196:S203" si="47">IF($A196="","",(1+COUNTIF($P$4:$P$203, "&gt;"&amp;$P196)))</f>
        <v/>
      </c>
      <c r="T196" s="44" t="str">
        <f t="shared" ref="T196:T203" si="48">IF($A196="","",(1+COUNTIF($Q$4:$Q$203, "&gt;"&amp;$Q196)))</f>
        <v/>
      </c>
    </row>
    <row r="197" spans="1:20" ht="18" customHeight="1" x14ac:dyDescent="0.25">
      <c r="A197" s="4" t="str">
        <f>IF(Prosjekter!$A196="","",Prosjekter!$A196)</f>
        <v/>
      </c>
      <c r="B197" s="4" t="str">
        <f>IF($A197="","",IFERROR(INDEX(Prosjekter!$B$3:$B$499, MATCH($A197, Prosjekter!$A$3:$A$499, 0)),""))</f>
        <v/>
      </c>
      <c r="C197" s="4" t="str">
        <f>IF($A197="","",IFERROR(INDEX(Prosjekter!$D$3:$D$499, MATCH($A197, Prosjekter!$A$3:$A$499, 0)),""))</f>
        <v/>
      </c>
      <c r="D197" s="4" t="str">
        <f>IF($A197="","",IFERROR(INDEX(Prosjekter!$E$3:$E$499, MATCH($A197, Prosjekter!$A$3:$A$499, 0)),""))</f>
        <v/>
      </c>
      <c r="E197" s="4" t="str">
        <f>IF($A197="","",IFERROR(INDEX(Prosjekter!$H$3:$H$499, MATCH($A197, Prosjekter!$A$3:$A$499, 0)),""))</f>
        <v/>
      </c>
      <c r="F197" s="13" t="str">
        <f>IF($A197="","",IFERROR(INDEX(Prosjekter!$F$3:$F$499, MATCH($A197, Prosjekter!$A$3:$A$499, 0)),""))</f>
        <v/>
      </c>
      <c r="G197" s="13" t="str">
        <f>IF($A197="","",IFERROR(INDEX(Prosjekter!$G$3:$G$499, MATCH($A197, Prosjekter!$A$3:$A$499, 0)),""))</f>
        <v/>
      </c>
      <c r="H197" s="38" t="str">
        <f>IF($A197="","",IFERROR(INDEX(Prosjekter!$I$3:$I$499, MATCH($A197, Prosjekter!$A$3:$A$499, 0)),""))</f>
        <v/>
      </c>
      <c r="I197" s="38" t="str">
        <f>IF($A197="","",SUMIFS(Timer!$F$3:$F$499,Timer!$C$3:$C$499,$A197,Timer!$B$3:$B$499,"&gt;="&amp;Innstillinger!$B$4,Timer!$B$3:$B$499,"&lt;="&amp;Innstillinger!$B$5))</f>
        <v/>
      </c>
      <c r="J197" s="38" t="str">
        <f t="shared" si="42"/>
        <v/>
      </c>
      <c r="K197" s="39" t="str">
        <f>IF($A197="","",SUMIFS(Timer!$H$3:$H$499,Timer!$C$3:$C$499,$A197,Timer!$B$3:$B$499,"&gt;="&amp;Innstillinger!$B$4,Timer!$B$3:$B$499,"&lt;="&amp;Innstillinger!$B$5))</f>
        <v/>
      </c>
      <c r="L197" s="42" t="str">
        <f>IF($A197="","",SUMIFS(Materialer!$I$3:$I$399,Materialer!$C$3:$C$399,$A197,Materialer!$B$3:$B$399,"&gt;="&amp;Innstillinger!$B$4,Materialer!$B$3:$B$399,"&lt;="&amp;Innstillinger!$B$5))</f>
        <v/>
      </c>
      <c r="M197" s="42" t="str">
        <f>IF($A197="","",SUMIFS('Andre kostnader'!$E$4:$E$200,'Andre kostnader'!$C$4:$C$200,$A197,'Andre kostnader'!$B$4:$B$200,"&gt;="&amp;Innstillinger!$B$4,'Andre kostnader'!$B$4:$B$200,"&lt;="&amp;Innstillinger!$B$5))</f>
        <v/>
      </c>
      <c r="N197" s="42" t="str">
        <f t="shared" si="43"/>
        <v/>
      </c>
      <c r="O197" s="42" t="str">
        <f>IF($A197="","",SUMIFS(Faktura!$E$3:$E$299,Faktura!$B$3:$B$299,$A197,Faktura!$C$3:$C$299,"&gt;="&amp;Innstillinger!$B$4,Faktura!$C$3:$C$299,"&lt;="&amp;Innstillinger!$B$5))</f>
        <v/>
      </c>
      <c r="P197" s="42" t="str">
        <f t="shared" si="44"/>
        <v/>
      </c>
      <c r="Q197" s="43" t="str">
        <f t="shared" si="45"/>
        <v/>
      </c>
      <c r="R197" s="42" t="str">
        <f t="shared" si="46"/>
        <v/>
      </c>
      <c r="S197" s="44" t="str">
        <f t="shared" si="47"/>
        <v/>
      </c>
      <c r="T197" s="44" t="str">
        <f t="shared" si="48"/>
        <v/>
      </c>
    </row>
    <row r="198" spans="1:20" ht="18" customHeight="1" x14ac:dyDescent="0.25">
      <c r="A198" s="4" t="str">
        <f>IF(Prosjekter!$A197="","",Prosjekter!$A197)</f>
        <v/>
      </c>
      <c r="B198" s="4" t="str">
        <f>IF($A198="","",IFERROR(INDEX(Prosjekter!$B$3:$B$499, MATCH($A198, Prosjekter!$A$3:$A$499, 0)),""))</f>
        <v/>
      </c>
      <c r="C198" s="4" t="str">
        <f>IF($A198="","",IFERROR(INDEX(Prosjekter!$D$3:$D$499, MATCH($A198, Prosjekter!$A$3:$A$499, 0)),""))</f>
        <v/>
      </c>
      <c r="D198" s="4" t="str">
        <f>IF($A198="","",IFERROR(INDEX(Prosjekter!$E$3:$E$499, MATCH($A198, Prosjekter!$A$3:$A$499, 0)),""))</f>
        <v/>
      </c>
      <c r="E198" s="4" t="str">
        <f>IF($A198="","",IFERROR(INDEX(Prosjekter!$H$3:$H$499, MATCH($A198, Prosjekter!$A$3:$A$499, 0)),""))</f>
        <v/>
      </c>
      <c r="F198" s="13" t="str">
        <f>IF($A198="","",IFERROR(INDEX(Prosjekter!$F$3:$F$499, MATCH($A198, Prosjekter!$A$3:$A$499, 0)),""))</f>
        <v/>
      </c>
      <c r="G198" s="13" t="str">
        <f>IF($A198="","",IFERROR(INDEX(Prosjekter!$G$3:$G$499, MATCH($A198, Prosjekter!$A$3:$A$499, 0)),""))</f>
        <v/>
      </c>
      <c r="H198" s="38" t="str">
        <f>IF($A198="","",IFERROR(INDEX(Prosjekter!$I$3:$I$499, MATCH($A198, Prosjekter!$A$3:$A$499, 0)),""))</f>
        <v/>
      </c>
      <c r="I198" s="38" t="str">
        <f>IF($A198="","",SUMIFS(Timer!$F$3:$F$499,Timer!$C$3:$C$499,$A198,Timer!$B$3:$B$499,"&gt;="&amp;Innstillinger!$B$4,Timer!$B$3:$B$499,"&lt;="&amp;Innstillinger!$B$5))</f>
        <v/>
      </c>
      <c r="J198" s="38" t="str">
        <f t="shared" si="42"/>
        <v/>
      </c>
      <c r="K198" s="39" t="str">
        <f>IF($A198="","",SUMIFS(Timer!$H$3:$H$499,Timer!$C$3:$C$499,$A198,Timer!$B$3:$B$499,"&gt;="&amp;Innstillinger!$B$4,Timer!$B$3:$B$499,"&lt;="&amp;Innstillinger!$B$5))</f>
        <v/>
      </c>
      <c r="L198" s="42" t="str">
        <f>IF($A198="","",SUMIFS(Materialer!$I$3:$I$399,Materialer!$C$3:$C$399,$A198,Materialer!$B$3:$B$399,"&gt;="&amp;Innstillinger!$B$4,Materialer!$B$3:$B$399,"&lt;="&amp;Innstillinger!$B$5))</f>
        <v/>
      </c>
      <c r="M198" s="42" t="str">
        <f>IF($A198="","",SUMIFS('Andre kostnader'!$E$4:$E$200,'Andre kostnader'!$C$4:$C$200,$A198,'Andre kostnader'!$B$4:$B$200,"&gt;="&amp;Innstillinger!$B$4,'Andre kostnader'!$B$4:$B$200,"&lt;="&amp;Innstillinger!$B$5))</f>
        <v/>
      </c>
      <c r="N198" s="42" t="str">
        <f t="shared" si="43"/>
        <v/>
      </c>
      <c r="O198" s="42" t="str">
        <f>IF($A198="","",SUMIFS(Faktura!$E$3:$E$299,Faktura!$B$3:$B$299,$A198,Faktura!$C$3:$C$299,"&gt;="&amp;Innstillinger!$B$4,Faktura!$C$3:$C$299,"&lt;="&amp;Innstillinger!$B$5))</f>
        <v/>
      </c>
      <c r="P198" s="42" t="str">
        <f t="shared" si="44"/>
        <v/>
      </c>
      <c r="Q198" s="43" t="str">
        <f t="shared" si="45"/>
        <v/>
      </c>
      <c r="R198" s="42" t="str">
        <f t="shared" si="46"/>
        <v/>
      </c>
      <c r="S198" s="44" t="str">
        <f t="shared" si="47"/>
        <v/>
      </c>
      <c r="T198" s="44" t="str">
        <f t="shared" si="48"/>
        <v/>
      </c>
    </row>
    <row r="199" spans="1:20" ht="18" customHeight="1" x14ac:dyDescent="0.25">
      <c r="A199" s="4" t="str">
        <f>IF(Prosjekter!$A198="","",Prosjekter!$A198)</f>
        <v/>
      </c>
      <c r="B199" s="4" t="str">
        <f>IF($A199="","",IFERROR(INDEX(Prosjekter!$B$3:$B$499, MATCH($A199, Prosjekter!$A$3:$A$499, 0)),""))</f>
        <v/>
      </c>
      <c r="C199" s="4" t="str">
        <f>IF($A199="","",IFERROR(INDEX(Prosjekter!$D$3:$D$499, MATCH($A199, Prosjekter!$A$3:$A$499, 0)),""))</f>
        <v/>
      </c>
      <c r="D199" s="4" t="str">
        <f>IF($A199="","",IFERROR(INDEX(Prosjekter!$E$3:$E$499, MATCH($A199, Prosjekter!$A$3:$A$499, 0)),""))</f>
        <v/>
      </c>
      <c r="E199" s="4" t="str">
        <f>IF($A199="","",IFERROR(INDEX(Prosjekter!$H$3:$H$499, MATCH($A199, Prosjekter!$A$3:$A$499, 0)),""))</f>
        <v/>
      </c>
      <c r="F199" s="13" t="str">
        <f>IF($A199="","",IFERROR(INDEX(Prosjekter!$F$3:$F$499, MATCH($A199, Prosjekter!$A$3:$A$499, 0)),""))</f>
        <v/>
      </c>
      <c r="G199" s="13" t="str">
        <f>IF($A199="","",IFERROR(INDEX(Prosjekter!$G$3:$G$499, MATCH($A199, Prosjekter!$A$3:$A$499, 0)),""))</f>
        <v/>
      </c>
      <c r="H199" s="38" t="str">
        <f>IF($A199="","",IFERROR(INDEX(Prosjekter!$I$3:$I$499, MATCH($A199, Prosjekter!$A$3:$A$499, 0)),""))</f>
        <v/>
      </c>
      <c r="I199" s="38" t="str">
        <f>IF($A199="","",SUMIFS(Timer!$F$3:$F$499,Timer!$C$3:$C$499,$A199,Timer!$B$3:$B$499,"&gt;="&amp;Innstillinger!$B$4,Timer!$B$3:$B$499,"&lt;="&amp;Innstillinger!$B$5))</f>
        <v/>
      </c>
      <c r="J199" s="38" t="str">
        <f t="shared" si="42"/>
        <v/>
      </c>
      <c r="K199" s="39" t="str">
        <f>IF($A199="","",SUMIFS(Timer!$H$3:$H$499,Timer!$C$3:$C$499,$A199,Timer!$B$3:$B$499,"&gt;="&amp;Innstillinger!$B$4,Timer!$B$3:$B$499,"&lt;="&amp;Innstillinger!$B$5))</f>
        <v/>
      </c>
      <c r="L199" s="42" t="str">
        <f>IF($A199="","",SUMIFS(Materialer!$I$3:$I$399,Materialer!$C$3:$C$399,$A199,Materialer!$B$3:$B$399,"&gt;="&amp;Innstillinger!$B$4,Materialer!$B$3:$B$399,"&lt;="&amp;Innstillinger!$B$5))</f>
        <v/>
      </c>
      <c r="M199" s="42" t="str">
        <f>IF($A199="","",SUMIFS('Andre kostnader'!$E$4:$E$200,'Andre kostnader'!$C$4:$C$200,$A199,'Andre kostnader'!$B$4:$B$200,"&gt;="&amp;Innstillinger!$B$4,'Andre kostnader'!$B$4:$B$200,"&lt;="&amp;Innstillinger!$B$5))</f>
        <v/>
      </c>
      <c r="N199" s="42" t="str">
        <f t="shared" si="43"/>
        <v/>
      </c>
      <c r="O199" s="42" t="str">
        <f>IF($A199="","",SUMIFS(Faktura!$E$3:$E$299,Faktura!$B$3:$B$299,$A199,Faktura!$C$3:$C$299,"&gt;="&amp;Innstillinger!$B$4,Faktura!$C$3:$C$299,"&lt;="&amp;Innstillinger!$B$5))</f>
        <v/>
      </c>
      <c r="P199" s="42" t="str">
        <f t="shared" si="44"/>
        <v/>
      </c>
      <c r="Q199" s="43" t="str">
        <f t="shared" si="45"/>
        <v/>
      </c>
      <c r="R199" s="42" t="str">
        <f t="shared" si="46"/>
        <v/>
      </c>
      <c r="S199" s="44" t="str">
        <f t="shared" si="47"/>
        <v/>
      </c>
      <c r="T199" s="44" t="str">
        <f t="shared" si="48"/>
        <v/>
      </c>
    </row>
    <row r="200" spans="1:20" ht="18" customHeight="1" x14ac:dyDescent="0.25">
      <c r="A200" s="4" t="str">
        <f>IF(Prosjekter!$A199="","",Prosjekter!$A199)</f>
        <v/>
      </c>
      <c r="B200" s="4" t="str">
        <f>IF($A200="","",IFERROR(INDEX(Prosjekter!$B$3:$B$499, MATCH($A200, Prosjekter!$A$3:$A$499, 0)),""))</f>
        <v/>
      </c>
      <c r="C200" s="4" t="str">
        <f>IF($A200="","",IFERROR(INDEX(Prosjekter!$D$3:$D$499, MATCH($A200, Prosjekter!$A$3:$A$499, 0)),""))</f>
        <v/>
      </c>
      <c r="D200" s="4" t="str">
        <f>IF($A200="","",IFERROR(INDEX(Prosjekter!$E$3:$E$499, MATCH($A200, Prosjekter!$A$3:$A$499, 0)),""))</f>
        <v/>
      </c>
      <c r="E200" s="4" t="str">
        <f>IF($A200="","",IFERROR(INDEX(Prosjekter!$H$3:$H$499, MATCH($A200, Prosjekter!$A$3:$A$499, 0)),""))</f>
        <v/>
      </c>
      <c r="F200" s="13" t="str">
        <f>IF($A200="","",IFERROR(INDEX(Prosjekter!$F$3:$F$499, MATCH($A200, Prosjekter!$A$3:$A$499, 0)),""))</f>
        <v/>
      </c>
      <c r="G200" s="13" t="str">
        <f>IF($A200="","",IFERROR(INDEX(Prosjekter!$G$3:$G$499, MATCH($A200, Prosjekter!$A$3:$A$499, 0)),""))</f>
        <v/>
      </c>
      <c r="H200" s="38" t="str">
        <f>IF($A200="","",IFERROR(INDEX(Prosjekter!$I$3:$I$499, MATCH($A200, Prosjekter!$A$3:$A$499, 0)),""))</f>
        <v/>
      </c>
      <c r="I200" s="38" t="str">
        <f>IF($A200="","",SUMIFS(Timer!$F$3:$F$499,Timer!$C$3:$C$499,$A200,Timer!$B$3:$B$499,"&gt;="&amp;Innstillinger!$B$4,Timer!$B$3:$B$499,"&lt;="&amp;Innstillinger!$B$5))</f>
        <v/>
      </c>
      <c r="J200" s="38" t="str">
        <f t="shared" si="42"/>
        <v/>
      </c>
      <c r="K200" s="39" t="str">
        <f>IF($A200="","",SUMIFS(Timer!$H$3:$H$499,Timer!$C$3:$C$499,$A200,Timer!$B$3:$B$499,"&gt;="&amp;Innstillinger!$B$4,Timer!$B$3:$B$499,"&lt;="&amp;Innstillinger!$B$5))</f>
        <v/>
      </c>
      <c r="L200" s="42" t="str">
        <f>IF($A200="","",SUMIFS(Materialer!$I$3:$I$399,Materialer!$C$3:$C$399,$A200,Materialer!$B$3:$B$399,"&gt;="&amp;Innstillinger!$B$4,Materialer!$B$3:$B$399,"&lt;="&amp;Innstillinger!$B$5))</f>
        <v/>
      </c>
      <c r="M200" s="42" t="str">
        <f>IF($A200="","",SUMIFS('Andre kostnader'!$E$4:$E$200,'Andre kostnader'!$C$4:$C$200,$A200,'Andre kostnader'!$B$4:$B$200,"&gt;="&amp;Innstillinger!$B$4,'Andre kostnader'!$B$4:$B$200,"&lt;="&amp;Innstillinger!$B$5))</f>
        <v/>
      </c>
      <c r="N200" s="42" t="str">
        <f t="shared" si="43"/>
        <v/>
      </c>
      <c r="O200" s="42" t="str">
        <f>IF($A200="","",SUMIFS(Faktura!$E$3:$E$299,Faktura!$B$3:$B$299,$A200,Faktura!$C$3:$C$299,"&gt;="&amp;Innstillinger!$B$4,Faktura!$C$3:$C$299,"&lt;="&amp;Innstillinger!$B$5))</f>
        <v/>
      </c>
      <c r="P200" s="42" t="str">
        <f t="shared" si="44"/>
        <v/>
      </c>
      <c r="Q200" s="43" t="str">
        <f t="shared" si="45"/>
        <v/>
      </c>
      <c r="R200" s="42" t="str">
        <f t="shared" si="46"/>
        <v/>
      </c>
      <c r="S200" s="44" t="str">
        <f t="shared" si="47"/>
        <v/>
      </c>
      <c r="T200" s="44" t="str">
        <f t="shared" si="48"/>
        <v/>
      </c>
    </row>
    <row r="201" spans="1:20" ht="18" customHeight="1" x14ac:dyDescent="0.25">
      <c r="A201" s="4" t="str">
        <f>IF(Prosjekter!$A200="","",Prosjekter!$A200)</f>
        <v/>
      </c>
      <c r="B201" s="4" t="str">
        <f>IF($A201="","",IFERROR(INDEX(Prosjekter!$B$3:$B$499, MATCH($A201, Prosjekter!$A$3:$A$499, 0)),""))</f>
        <v/>
      </c>
      <c r="C201" s="4" t="str">
        <f>IF($A201="","",IFERROR(INDEX(Prosjekter!$D$3:$D$499, MATCH($A201, Prosjekter!$A$3:$A$499, 0)),""))</f>
        <v/>
      </c>
      <c r="D201" s="4" t="str">
        <f>IF($A201="","",IFERROR(INDEX(Prosjekter!$E$3:$E$499, MATCH($A201, Prosjekter!$A$3:$A$499, 0)),""))</f>
        <v/>
      </c>
      <c r="E201" s="4" t="str">
        <f>IF($A201="","",IFERROR(INDEX(Prosjekter!$H$3:$H$499, MATCH($A201, Prosjekter!$A$3:$A$499, 0)),""))</f>
        <v/>
      </c>
      <c r="F201" s="13" t="str">
        <f>IF($A201="","",IFERROR(INDEX(Prosjekter!$F$3:$F$499, MATCH($A201, Prosjekter!$A$3:$A$499, 0)),""))</f>
        <v/>
      </c>
      <c r="G201" s="13" t="str">
        <f>IF($A201="","",IFERROR(INDEX(Prosjekter!$G$3:$G$499, MATCH($A201, Prosjekter!$A$3:$A$499, 0)),""))</f>
        <v/>
      </c>
      <c r="H201" s="38" t="str">
        <f>IF($A201="","",IFERROR(INDEX(Prosjekter!$I$3:$I$499, MATCH($A201, Prosjekter!$A$3:$A$499, 0)),""))</f>
        <v/>
      </c>
      <c r="I201" s="38" t="str">
        <f>IF($A201="","",SUMIFS(Timer!$F$3:$F$499,Timer!$C$3:$C$499,$A201,Timer!$B$3:$B$499,"&gt;="&amp;Innstillinger!$B$4,Timer!$B$3:$B$499,"&lt;="&amp;Innstillinger!$B$5))</f>
        <v/>
      </c>
      <c r="J201" s="38" t="str">
        <f t="shared" si="42"/>
        <v/>
      </c>
      <c r="K201" s="39" t="str">
        <f>IF($A201="","",SUMIFS(Timer!$H$3:$H$499,Timer!$C$3:$C$499,$A201,Timer!$B$3:$B$499,"&gt;="&amp;Innstillinger!$B$4,Timer!$B$3:$B$499,"&lt;="&amp;Innstillinger!$B$5))</f>
        <v/>
      </c>
      <c r="L201" s="42" t="str">
        <f>IF($A201="","",SUMIFS(Materialer!$I$3:$I$399,Materialer!$C$3:$C$399,$A201,Materialer!$B$3:$B$399,"&gt;="&amp;Innstillinger!$B$4,Materialer!$B$3:$B$399,"&lt;="&amp;Innstillinger!$B$5))</f>
        <v/>
      </c>
      <c r="M201" s="42" t="str">
        <f>IF($A201="","",SUMIFS('Andre kostnader'!$E$4:$E$200,'Andre kostnader'!$C$4:$C$200,$A201,'Andre kostnader'!$B$4:$B$200,"&gt;="&amp;Innstillinger!$B$4,'Andre kostnader'!$B$4:$B$200,"&lt;="&amp;Innstillinger!$B$5))</f>
        <v/>
      </c>
      <c r="N201" s="42" t="str">
        <f t="shared" si="43"/>
        <v/>
      </c>
      <c r="O201" s="42" t="str">
        <f>IF($A201="","",SUMIFS(Faktura!$E$3:$E$299,Faktura!$B$3:$B$299,$A201,Faktura!$C$3:$C$299,"&gt;="&amp;Innstillinger!$B$4,Faktura!$C$3:$C$299,"&lt;="&amp;Innstillinger!$B$5))</f>
        <v/>
      </c>
      <c r="P201" s="42" t="str">
        <f t="shared" si="44"/>
        <v/>
      </c>
      <c r="Q201" s="43" t="str">
        <f t="shared" si="45"/>
        <v/>
      </c>
      <c r="R201" s="42" t="str">
        <f t="shared" si="46"/>
        <v/>
      </c>
      <c r="S201" s="44" t="str">
        <f t="shared" si="47"/>
        <v/>
      </c>
      <c r="T201" s="44" t="str">
        <f t="shared" si="48"/>
        <v/>
      </c>
    </row>
    <row r="202" spans="1:20" ht="18" customHeight="1" x14ac:dyDescent="0.25">
      <c r="A202" s="4" t="str">
        <f>IF(Prosjekter!$A201="","",Prosjekter!$A201)</f>
        <v/>
      </c>
      <c r="B202" s="4" t="str">
        <f>IF($A202="","",IFERROR(INDEX(Prosjekter!$B$3:$B$499, MATCH($A202, Prosjekter!$A$3:$A$499, 0)),""))</f>
        <v/>
      </c>
      <c r="C202" s="4" t="str">
        <f>IF($A202="","",IFERROR(INDEX(Prosjekter!$D$3:$D$499, MATCH($A202, Prosjekter!$A$3:$A$499, 0)),""))</f>
        <v/>
      </c>
      <c r="D202" s="4" t="str">
        <f>IF($A202="","",IFERROR(INDEX(Prosjekter!$E$3:$E$499, MATCH($A202, Prosjekter!$A$3:$A$499, 0)),""))</f>
        <v/>
      </c>
      <c r="E202" s="4" t="str">
        <f>IF($A202="","",IFERROR(INDEX(Prosjekter!$H$3:$H$499, MATCH($A202, Prosjekter!$A$3:$A$499, 0)),""))</f>
        <v/>
      </c>
      <c r="F202" s="13" t="str">
        <f>IF($A202="","",IFERROR(INDEX(Prosjekter!$F$3:$F$499, MATCH($A202, Prosjekter!$A$3:$A$499, 0)),""))</f>
        <v/>
      </c>
      <c r="G202" s="13" t="str">
        <f>IF($A202="","",IFERROR(INDEX(Prosjekter!$G$3:$G$499, MATCH($A202, Prosjekter!$A$3:$A$499, 0)),""))</f>
        <v/>
      </c>
      <c r="H202" s="38" t="str">
        <f>IF($A202="","",IFERROR(INDEX(Prosjekter!$I$3:$I$499, MATCH($A202, Prosjekter!$A$3:$A$499, 0)),""))</f>
        <v/>
      </c>
      <c r="I202" s="38" t="str">
        <f>IF($A202="","",SUMIFS(Timer!$F$3:$F$499,Timer!$C$3:$C$499,$A202,Timer!$B$3:$B$499,"&gt;="&amp;Innstillinger!$B$4,Timer!$B$3:$B$499,"&lt;="&amp;Innstillinger!$B$5))</f>
        <v/>
      </c>
      <c r="J202" s="38" t="str">
        <f t="shared" si="42"/>
        <v/>
      </c>
      <c r="K202" s="39" t="str">
        <f>IF($A202="","",SUMIFS(Timer!$H$3:$H$499,Timer!$C$3:$C$499,$A202,Timer!$B$3:$B$499,"&gt;="&amp;Innstillinger!$B$4,Timer!$B$3:$B$499,"&lt;="&amp;Innstillinger!$B$5))</f>
        <v/>
      </c>
      <c r="L202" s="42" t="str">
        <f>IF($A202="","",SUMIFS(Materialer!$I$3:$I$399,Materialer!$C$3:$C$399,$A202,Materialer!$B$3:$B$399,"&gt;="&amp;Innstillinger!$B$4,Materialer!$B$3:$B$399,"&lt;="&amp;Innstillinger!$B$5))</f>
        <v/>
      </c>
      <c r="M202" s="42" t="str">
        <f>IF($A202="","",SUMIFS('Andre kostnader'!$E$4:$E$200,'Andre kostnader'!$C$4:$C$200,$A202,'Andre kostnader'!$B$4:$B$200,"&gt;="&amp;Innstillinger!$B$4,'Andre kostnader'!$B$4:$B$200,"&lt;="&amp;Innstillinger!$B$5))</f>
        <v/>
      </c>
      <c r="N202" s="42" t="str">
        <f t="shared" si="43"/>
        <v/>
      </c>
      <c r="O202" s="42" t="str">
        <f>IF($A202="","",SUMIFS(Faktura!$E$3:$E$299,Faktura!$B$3:$B$299,$A202,Faktura!$C$3:$C$299,"&gt;="&amp;Innstillinger!$B$4,Faktura!$C$3:$C$299,"&lt;="&amp;Innstillinger!$B$5))</f>
        <v/>
      </c>
      <c r="P202" s="42" t="str">
        <f t="shared" si="44"/>
        <v/>
      </c>
      <c r="Q202" s="43" t="str">
        <f t="shared" si="45"/>
        <v/>
      </c>
      <c r="R202" s="42" t="str">
        <f t="shared" si="46"/>
        <v/>
      </c>
      <c r="S202" s="44" t="str">
        <f t="shared" si="47"/>
        <v/>
      </c>
      <c r="T202" s="44" t="str">
        <f t="shared" si="48"/>
        <v/>
      </c>
    </row>
    <row r="203" spans="1:20" ht="18" customHeight="1" x14ac:dyDescent="0.25">
      <c r="A203" s="4" t="str">
        <f>IF(Prosjekter!$A202="","",Prosjekter!$A202)</f>
        <v/>
      </c>
      <c r="B203" s="4" t="str">
        <f>IF($A203="","",IFERROR(INDEX(Prosjekter!$B$3:$B$499, MATCH($A203, Prosjekter!$A$3:$A$499, 0)),""))</f>
        <v/>
      </c>
      <c r="C203" s="4" t="str">
        <f>IF($A203="","",IFERROR(INDEX(Prosjekter!$D$3:$D$499, MATCH($A203, Prosjekter!$A$3:$A$499, 0)),""))</f>
        <v/>
      </c>
      <c r="D203" s="4" t="str">
        <f>IF($A203="","",IFERROR(INDEX(Prosjekter!$E$3:$E$499, MATCH($A203, Prosjekter!$A$3:$A$499, 0)),""))</f>
        <v/>
      </c>
      <c r="E203" s="4" t="str">
        <f>IF($A203="","",IFERROR(INDEX(Prosjekter!$H$3:$H$499, MATCH($A203, Prosjekter!$A$3:$A$499, 0)),""))</f>
        <v/>
      </c>
      <c r="F203" s="13" t="str">
        <f>IF($A203="","",IFERROR(INDEX(Prosjekter!$F$3:$F$499, MATCH($A203, Prosjekter!$A$3:$A$499, 0)),""))</f>
        <v/>
      </c>
      <c r="G203" s="13" t="str">
        <f>IF($A203="","",IFERROR(INDEX(Prosjekter!$G$3:$G$499, MATCH($A203, Prosjekter!$A$3:$A$499, 0)),""))</f>
        <v/>
      </c>
      <c r="H203" s="38" t="str">
        <f>IF($A203="","",IFERROR(INDEX(Prosjekter!$I$3:$I$499, MATCH($A203, Prosjekter!$A$3:$A$499, 0)),""))</f>
        <v/>
      </c>
      <c r="I203" s="38" t="str">
        <f>IF($A203="","",SUMIFS(Timer!$F$3:$F$499,Timer!$C$3:$C$499,$A203,Timer!$B$3:$B$499,"&gt;="&amp;Innstillinger!$B$4,Timer!$B$3:$B$499,"&lt;="&amp;Innstillinger!$B$5))</f>
        <v/>
      </c>
      <c r="J203" s="38" t="str">
        <f t="shared" si="42"/>
        <v/>
      </c>
      <c r="K203" s="39" t="str">
        <f>IF($A203="","",SUMIFS(Timer!$H$3:$H$499,Timer!$C$3:$C$499,$A203,Timer!$B$3:$B$499,"&gt;="&amp;Innstillinger!$B$4,Timer!$B$3:$B$499,"&lt;="&amp;Innstillinger!$B$5))</f>
        <v/>
      </c>
      <c r="L203" s="42" t="str">
        <f>IF($A203="","",SUMIFS(Materialer!$I$3:$I$399,Materialer!$C$3:$C$399,$A203,Materialer!$B$3:$B$399,"&gt;="&amp;Innstillinger!$B$4,Materialer!$B$3:$B$399,"&lt;="&amp;Innstillinger!$B$5))</f>
        <v/>
      </c>
      <c r="M203" s="42" t="str">
        <f>IF($A203="","",SUMIFS('Andre kostnader'!$E$4:$E$200,'Andre kostnader'!$C$4:$C$200,$A203,'Andre kostnader'!$B$4:$B$200,"&gt;="&amp;Innstillinger!$B$4,'Andre kostnader'!$B$4:$B$200,"&lt;="&amp;Innstillinger!$B$5))</f>
        <v/>
      </c>
      <c r="N203" s="42" t="str">
        <f t="shared" si="43"/>
        <v/>
      </c>
      <c r="O203" s="42" t="str">
        <f>IF($A203="","",SUMIFS(Faktura!$E$3:$E$299,Faktura!$B$3:$B$299,$A203,Faktura!$C$3:$C$299,"&gt;="&amp;Innstillinger!$B$4,Faktura!$C$3:$C$299,"&lt;="&amp;Innstillinger!$B$5))</f>
        <v/>
      </c>
      <c r="P203" s="42" t="str">
        <f t="shared" si="44"/>
        <v/>
      </c>
      <c r="Q203" s="43" t="str">
        <f t="shared" si="45"/>
        <v/>
      </c>
      <c r="R203" s="42" t="str">
        <f t="shared" si="46"/>
        <v/>
      </c>
      <c r="S203" s="44" t="str">
        <f t="shared" si="47"/>
        <v/>
      </c>
      <c r="T203" s="44" t="str">
        <f t="shared" si="48"/>
        <v/>
      </c>
    </row>
  </sheetData>
  <mergeCells count="2">
    <mergeCell ref="A1:T1"/>
    <mergeCell ref="A2:T2"/>
  </mergeCells>
  <conditionalFormatting sqref="P4:P203">
    <cfRule type="cellIs" dxfId="0" priority="2" operator="lessThan">
      <formula>0</formula>
    </cfRule>
  </conditionalFormatting>
  <conditionalFormatting sqref="Q4:Q103">
    <cfRule type="colorScale" priority="1">
      <colorScale>
        <cfvo type="num" val="-0.1"/>
        <cfvo type="num" val="0.2"/>
        <cfvo type="num" val="0.5"/>
        <color rgb="FFF8696B"/>
        <color rgb="FFFFEB84"/>
        <color rgb="FF63BE7B"/>
      </colorScale>
    </cfRule>
  </conditionalFormatting>
  <conditionalFormatting sqref="Q104:Q203">
    <cfRule type="colorScale" priority="3">
      <colorScale>
        <cfvo type="num" val="-0.1"/>
        <cfvo type="num" val="0.2"/>
        <cfvo type="num" val="0.5"/>
        <color rgb="FFF8696B"/>
        <color rgb="FFFFEB84"/>
        <color rgb="FF63BE7B"/>
      </colorScale>
    </cfRule>
  </conditionalFormatting>
  <pageMargins left="0.75" right="0.75" top="1" bottom="1" header="0.5" footer="0.5"/>
  <pageSetup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Start</vt:lpstr>
      <vt:lpstr>Dashboard</vt:lpstr>
      <vt:lpstr>Kunder</vt:lpstr>
      <vt:lpstr>Prosjekter</vt:lpstr>
      <vt:lpstr>Timer</vt:lpstr>
      <vt:lpstr>Materialer</vt:lpstr>
      <vt:lpstr>Andre kostnader</vt:lpstr>
      <vt:lpstr>Faktura</vt:lpstr>
      <vt:lpstr>Analyse prosjekt</vt:lpstr>
      <vt:lpstr>Analyse kunde</vt:lpstr>
      <vt:lpstr>Analyse oppdragstype</vt:lpstr>
      <vt:lpstr>Innstillinger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Christoffer Kyllingstad</cp:lastModifiedBy>
  <dcterms:created xsi:type="dcterms:W3CDTF">2025-12-27T09:41:23Z</dcterms:created>
  <dcterms:modified xsi:type="dcterms:W3CDTF">2026-01-01T18:13:43Z</dcterms:modified>
</cp:coreProperties>
</file>